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firstSheet="1" activeTab="2"/>
  </bookViews>
  <sheets>
    <sheet name="Лист2" sheetId="1" r:id="rId1"/>
    <sheet name="Титул " sheetId="2" r:id="rId2"/>
    <sheet name="План 21-22" sheetId="3" r:id="rId3"/>
  </sheets>
  <definedNames>
    <definedName name="_xlnm.Print_Titles" localSheetId="2">'План 21-22'!$8:$8</definedName>
    <definedName name="_xlnm.Print_Area" localSheetId="2">'План 21-22'!$A$1:$X$230</definedName>
  </definedNames>
  <calcPr fullCalcOnLoad="1"/>
</workbook>
</file>

<file path=xl/sharedStrings.xml><?xml version="1.0" encoding="utf-8"?>
<sst xmlns="http://schemas.openxmlformats.org/spreadsheetml/2006/main" count="744" uniqueCount="352">
  <si>
    <t>Загальний обсяг</t>
  </si>
  <si>
    <t>Всього</t>
  </si>
  <si>
    <t>лекції</t>
  </si>
  <si>
    <t>вибіркові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</si>
  <si>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</si>
  <si>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</si>
  <si>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</si>
  <si>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</si>
  <si>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</si>
  <si>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</si>
  <si>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</si>
  <si>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</si>
  <si>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</si>
  <si>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</si>
  <si>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</si>
  <si>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</si>
  <si>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</si>
  <si>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</si>
  <si>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</si>
  <si>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</si>
  <si>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</si>
  <si>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</si>
  <si>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</si>
  <si>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</si>
  <si>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</si>
  <si>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</si>
  <si>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</si>
  <si>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</si>
  <si>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</si>
  <si>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>Ректор ________________________</t>
  </si>
  <si>
    <t xml:space="preserve"> </t>
  </si>
  <si>
    <t xml:space="preserve">       II. ЗВЕДЕНІ ДАНІ ПРО БЮДЖЕТ ЧАСУ, тижні  </t>
  </si>
  <si>
    <t xml:space="preserve">ІІІ. ПРАКТИКА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</si>
  <si>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</si>
  <si>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</si>
  <si>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</si>
  <si>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</si>
  <si>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</si>
  <si>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</si>
  <si>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</si>
  <si>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проекти</t>
  </si>
  <si>
    <t>роботи</t>
  </si>
  <si>
    <t xml:space="preserve">лаборат. </t>
  </si>
  <si>
    <t>1 курс</t>
  </si>
  <si>
    <t>2 курс</t>
  </si>
  <si>
    <t>3 курс</t>
  </si>
  <si>
    <t>4 курс</t>
  </si>
  <si>
    <t>1. ОБОВ'ЯЗКОВІ НАВЧАЛЬНІ ДИСЦИПЛІНИ</t>
  </si>
  <si>
    <t>1.1.  Цикл загальної підготовки</t>
  </si>
  <si>
    <t>2. ДИСЦИПЛІНИ ВІЛЬНОГО ВИБОРУ</t>
  </si>
  <si>
    <t>2.1.  Цикл загальної підготовки</t>
  </si>
  <si>
    <t>Кількість годин на тиждень</t>
  </si>
  <si>
    <t xml:space="preserve"> Кількість екзаменів</t>
  </si>
  <si>
    <t>Кількість заліків</t>
  </si>
  <si>
    <t>Кількість курсових проектів</t>
  </si>
  <si>
    <t xml:space="preserve"> Кількість курсових робіт</t>
  </si>
  <si>
    <t>Разом п. 1.3</t>
  </si>
  <si>
    <t>Разом обов'язкові компоненти освітньої програми</t>
  </si>
  <si>
    <t>Загальна кількість</t>
  </si>
  <si>
    <t>обов'язкові</t>
  </si>
  <si>
    <t>Частка кредитів</t>
  </si>
  <si>
    <t>2.2.  Цикл професійної підготовки</t>
  </si>
  <si>
    <t>2а</t>
  </si>
  <si>
    <t>2б</t>
  </si>
  <si>
    <t>4а</t>
  </si>
  <si>
    <t>4б</t>
  </si>
  <si>
    <t>6а</t>
  </si>
  <si>
    <t>6б</t>
  </si>
  <si>
    <t>№ з/п</t>
  </si>
  <si>
    <t>Кількість аудиторних годин за семестрами</t>
  </si>
  <si>
    <t>кількість тижнів у семестрі</t>
  </si>
  <si>
    <t>на основі повної загальної середньої освіти</t>
  </si>
  <si>
    <t>Екзамена-ційна сесія та проміж. контроль</t>
  </si>
  <si>
    <t>Т</t>
  </si>
  <si>
    <t>С</t>
  </si>
  <si>
    <t>К</t>
  </si>
  <si>
    <t>ПК</t>
  </si>
  <si>
    <t>П</t>
  </si>
  <si>
    <t>П/Д</t>
  </si>
  <si>
    <t>Д</t>
  </si>
  <si>
    <t>Д/А</t>
  </si>
  <si>
    <t>Т/Д</t>
  </si>
  <si>
    <t>Виробнича (ознайомча)</t>
  </si>
  <si>
    <t>Переддипломна</t>
  </si>
  <si>
    <t>8б</t>
  </si>
  <si>
    <t>Виробнича (конструкторсько-технологічна)</t>
  </si>
  <si>
    <t>Разом п. 1.1</t>
  </si>
  <si>
    <t>Разом п. 2.1</t>
  </si>
  <si>
    <t>практич.</t>
  </si>
  <si>
    <t>8а</t>
  </si>
  <si>
    <t>1.1.1</t>
  </si>
  <si>
    <t>1.1.1.1</t>
  </si>
  <si>
    <t>1.1.1.2</t>
  </si>
  <si>
    <t>1.1.1.3</t>
  </si>
  <si>
    <t>1.1.1.4</t>
  </si>
  <si>
    <t>1.1.2</t>
  </si>
  <si>
    <t>1.1.3</t>
  </si>
  <si>
    <t>1.1.4</t>
  </si>
  <si>
    <t>1.1.5</t>
  </si>
  <si>
    <t>1.1.6</t>
  </si>
  <si>
    <t>1.1.7</t>
  </si>
  <si>
    <t>1.1.8</t>
  </si>
  <si>
    <t>1.1.8.1</t>
  </si>
  <si>
    <t>1.1.8.2</t>
  </si>
  <si>
    <t>1.1.8.3</t>
  </si>
  <si>
    <t>1.1.9</t>
  </si>
  <si>
    <t>Іноземна мова (за професійним спрямуванням)</t>
  </si>
  <si>
    <t>Українська мова (за професійним спрямуванням)</t>
  </si>
  <si>
    <t>Фізичне виховання</t>
  </si>
  <si>
    <t>Вища математика</t>
  </si>
  <si>
    <t>1.1.10</t>
  </si>
  <si>
    <t>1.1.11</t>
  </si>
  <si>
    <t>1.1.11.1</t>
  </si>
  <si>
    <t>1.1.11.2</t>
  </si>
  <si>
    <t>1.1.11.3</t>
  </si>
  <si>
    <t>1.1.12</t>
  </si>
  <si>
    <t>Гідравліка, гідро- та пневмоприводи</t>
  </si>
  <si>
    <t>Екологія</t>
  </si>
  <si>
    <t>Електротехніка, електроніка та мікропроцесорна техніка</t>
  </si>
  <si>
    <t>Інформатика</t>
  </si>
  <si>
    <t>Матеріалознавство</t>
  </si>
  <si>
    <t>Менеджмент та організація виробництва</t>
  </si>
  <si>
    <t>Нарисна геометрія, інженерна та комп'ютерна графіка</t>
  </si>
  <si>
    <t>Опір матеріалів</t>
  </si>
  <si>
    <t>Основи охорони праці</t>
  </si>
  <si>
    <t>Основи охорони праці та безпека життєдіяльності</t>
  </si>
  <si>
    <t>Підприємницька діяльність та економіка підприємства</t>
  </si>
  <si>
    <t>Теоретична механіка</t>
  </si>
  <si>
    <t>Теорія механізмів та машин</t>
  </si>
  <si>
    <t>Технологія конструкційних матеріалів</t>
  </si>
  <si>
    <t>Фізика</t>
  </si>
  <si>
    <t>Хімія</t>
  </si>
  <si>
    <t>1.3.1</t>
  </si>
  <si>
    <t>1.3.2</t>
  </si>
  <si>
    <t>1.3.3</t>
  </si>
  <si>
    <t>Виробнича практика (ознайомча)</t>
  </si>
  <si>
    <t>Виробнича практика (конструкторсько-технологічна)</t>
  </si>
  <si>
    <t>Переддипломна практика</t>
  </si>
  <si>
    <t>1.4.1</t>
  </si>
  <si>
    <t>2.2.1</t>
  </si>
  <si>
    <t>2.2.2</t>
  </si>
  <si>
    <t>2.2.3</t>
  </si>
  <si>
    <t>2.2.5</t>
  </si>
  <si>
    <t>2.2.7</t>
  </si>
  <si>
    <t>2.2.8</t>
  </si>
  <si>
    <t>Героїчні особистості в Україні</t>
  </si>
  <si>
    <t>Історія науки і техніки</t>
  </si>
  <si>
    <t>Іноземна мова</t>
  </si>
  <si>
    <t>Етика та естетика</t>
  </si>
  <si>
    <t>Соціологія</t>
  </si>
  <si>
    <t>Інформаційні війни</t>
  </si>
  <si>
    <t>Релігієзнавство</t>
  </si>
  <si>
    <t>Політологія</t>
  </si>
  <si>
    <t>Правознавство</t>
  </si>
  <si>
    <t>Психологія</t>
  </si>
  <si>
    <t>Господарське та трудове право</t>
  </si>
  <si>
    <t>Технології психічної саморегуляції та взаємодії</t>
  </si>
  <si>
    <t>Ділова риторика</t>
  </si>
  <si>
    <t>Етика сімейних відносин</t>
  </si>
  <si>
    <t>Основи економічної теорії</t>
  </si>
  <si>
    <t>1.2.1</t>
  </si>
  <si>
    <t>1.2.2.1</t>
  </si>
  <si>
    <t>1.2.2.2</t>
  </si>
  <si>
    <t>2.1.1</t>
  </si>
  <si>
    <t>2.1.2</t>
  </si>
  <si>
    <t>2.1.3</t>
  </si>
  <si>
    <t>Основи наукових досліджень</t>
  </si>
  <si>
    <t>2.2.4</t>
  </si>
  <si>
    <t>2.2.6</t>
  </si>
  <si>
    <t>2.2.9</t>
  </si>
  <si>
    <t>Декан факультету машинобудування</t>
  </si>
  <si>
    <t>Гарант освітньої програми</t>
  </si>
  <si>
    <t>Зав. кафедри КМСІТ</t>
  </si>
  <si>
    <t>В. Д. Кассов</t>
  </si>
  <si>
    <t>В. Д. Ковальов</t>
  </si>
  <si>
    <t>Я. В. Васильченко</t>
  </si>
  <si>
    <t>с*</t>
  </si>
  <si>
    <t xml:space="preserve">            (Ковальов В. Д.)</t>
  </si>
  <si>
    <r>
      <t xml:space="preserve">форма навчання: </t>
    </r>
    <r>
      <rPr>
        <b/>
        <sz val="16"/>
        <rFont val="Times New Roman"/>
        <family val="1"/>
      </rPr>
      <t xml:space="preserve">денна  </t>
    </r>
  </si>
  <si>
    <r>
      <rPr>
        <sz val="16"/>
        <rFont val="Times New Roman"/>
        <family val="1"/>
      </rPr>
      <t xml:space="preserve">з галузі знань: </t>
    </r>
    <r>
      <rPr>
        <b/>
        <sz val="16"/>
        <rFont val="Times New Roman"/>
        <family val="1"/>
      </rPr>
      <t>13 "Механічна інженерія"</t>
    </r>
    <r>
      <rPr>
        <sz val="16"/>
        <rFont val="Times New Roman"/>
        <family val="1"/>
      </rPr>
      <t xml:space="preserve"> </t>
    </r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</si>
  <si>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</si>
  <si>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t>НАЗВА НАВЧАЛЬНОЇ ДИСЦИПЛІНИ</t>
  </si>
  <si>
    <t>Кількість кредитів ЄКТС</t>
  </si>
  <si>
    <t>24 + 8 тижнів по 21 годині</t>
  </si>
  <si>
    <t>123 + 8 тижнів по 21 годині</t>
  </si>
  <si>
    <t>Строк навчання - 3 роки 10 місяців</t>
  </si>
  <si>
    <t>2 + 120 годин*</t>
  </si>
  <si>
    <t>Кваліфікаційна робота бакалавра</t>
  </si>
  <si>
    <t>Примітка. * 2 дні на тиждень (10 тижнів)</t>
  </si>
  <si>
    <t>Підйомно-транспортні машини</t>
  </si>
  <si>
    <t>2.2.4.1</t>
  </si>
  <si>
    <t>2.2.4.2</t>
  </si>
  <si>
    <t>2.2.2.1</t>
  </si>
  <si>
    <t>2.2.2.2</t>
  </si>
  <si>
    <t>2.2.2.3</t>
  </si>
  <si>
    <t>Виконання кваліфіка-ційної роботи бакалавра</t>
  </si>
  <si>
    <t>1.2.2</t>
  </si>
  <si>
    <t>1.2.3</t>
  </si>
  <si>
    <t>Разом п. 1.2</t>
  </si>
  <si>
    <t>Професійне спрямування "Виробництво медичного інструменту та виробів медичного призначення"</t>
  </si>
  <si>
    <t>Професійне спрямування "Підйомно-транспортні, будівельні, дорожні, меліоративні машини і обладнання"</t>
  </si>
  <si>
    <t>Професійне спрямування "Інжиніринг автоматизованих машин і агрегатів"</t>
  </si>
  <si>
    <t>М. Ю. Дорохов</t>
  </si>
  <si>
    <t>Е. П. Грибков</t>
  </si>
  <si>
    <t>Зав. кафедри ПТМ</t>
  </si>
  <si>
    <t>Зав. кафедри АММО</t>
  </si>
  <si>
    <t>Вступ до освітнього процесу</t>
  </si>
  <si>
    <t>Дисципліна вільного вибору (4а, 4б семестр)</t>
  </si>
  <si>
    <t>Дисципліна вільного вибору (6а, 6б семестр)</t>
  </si>
  <si>
    <t>разом</t>
  </si>
  <si>
    <t>по семестрам</t>
  </si>
  <si>
    <t>Дисципліни з інших ОП ДДМА</t>
  </si>
  <si>
    <t>Дисципліна вільного вибору (5 семестр)</t>
  </si>
  <si>
    <t>варианты переноса дисциплин со 2 на 1 курс</t>
  </si>
  <si>
    <t>1. Экология - с 4а на 2а (или 2б)</t>
  </si>
  <si>
    <t>2. История укр. Культуры  - с 4б на 2б или 2а</t>
  </si>
  <si>
    <t>* Примітки: д – диференційований залік; ф – факультатив; с – секційні заняття; А –  атестація; кількість заліків наведена без урахування заліків з факультативних дисциплін</t>
  </si>
  <si>
    <t>1, 2б д*</t>
  </si>
  <si>
    <t>3, 4б д*</t>
  </si>
  <si>
    <t>5ф*, 6б дф*, 8а дф*</t>
  </si>
  <si>
    <t>І . ГРАФІК ОСВІТНЬОГО ПРОЦЕСУ</t>
  </si>
  <si>
    <t xml:space="preserve">Позначення: Т – теоретичне навчання; С – екзаменаційна сесія; ПК – проміжний контроль; П – практика; К – канікули; Д – виконання квааліфікаційної роботи бакалавра; А –  атестація </t>
  </si>
  <si>
    <t>Атестація</t>
  </si>
  <si>
    <t>Форма атестації (екзамен, дипломний проект (робота))</t>
  </si>
  <si>
    <t>IV.  АТЕСТАЦІЯ</t>
  </si>
  <si>
    <t>1.1</t>
  </si>
  <si>
    <t>1.2</t>
  </si>
  <si>
    <t>1.3</t>
  </si>
  <si>
    <t>5</t>
  </si>
  <si>
    <t>№</t>
  </si>
  <si>
    <t>8б А</t>
  </si>
  <si>
    <r>
      <t xml:space="preserve">спеціальність: </t>
    </r>
    <r>
      <rPr>
        <b/>
        <sz val="16"/>
        <rFont val="Times New Roman"/>
        <family val="1"/>
      </rPr>
      <t>131 "Прикладна механіка"</t>
    </r>
  </si>
  <si>
    <t>Кваліфікація: бакалавр з прикладної  механіки</t>
  </si>
  <si>
    <t>CAD/CAM/CAE системи в машинобудуванні. Частина 2. Пакети прикладних програм</t>
  </si>
  <si>
    <t>Технологічна оснастка</t>
  </si>
  <si>
    <t>1.2.  Цикл професійної підготовки</t>
  </si>
  <si>
    <t>1.3. Практична підготовка</t>
  </si>
  <si>
    <t>1.2.4</t>
  </si>
  <si>
    <t>1.2.5</t>
  </si>
  <si>
    <t>1.1.10.1</t>
  </si>
  <si>
    <t>1.1.10.2</t>
  </si>
  <si>
    <t>1.2.6</t>
  </si>
  <si>
    <t>1.2.7</t>
  </si>
  <si>
    <t>1.1.9.1</t>
  </si>
  <si>
    <t>1.1.9.2</t>
  </si>
  <si>
    <t>1.1.9.3</t>
  </si>
  <si>
    <t>1.2.8</t>
  </si>
  <si>
    <t>1.2.2.3</t>
  </si>
  <si>
    <t>1.2.2.4</t>
  </si>
  <si>
    <t>1.2.9</t>
  </si>
  <si>
    <t>1.2.10</t>
  </si>
  <si>
    <t>1.4 Атестація</t>
  </si>
  <si>
    <t>1.2.11</t>
  </si>
  <si>
    <t>1.2.12</t>
  </si>
  <si>
    <t>Здобувач вищої освіти повинен вибрати дисципліни обсягом 9 кредитів</t>
  </si>
  <si>
    <t>Автоматизація та роботизація сучасного обладнання</t>
  </si>
  <si>
    <t>О.Г. Гринь</t>
  </si>
  <si>
    <t>Загальна кількість (каф. КДіМПМ)</t>
  </si>
  <si>
    <t>Деталі машин, теорія механізмів і основи взаємозамінності</t>
  </si>
  <si>
    <t>Деталі машин, теорія механізмів і основи взаємозамінності(к.пр.)</t>
  </si>
  <si>
    <t>Деталі машин, теорія механізмів і основи взаємозамінності (к.пр.)</t>
  </si>
  <si>
    <t>1.2.11.1</t>
  </si>
  <si>
    <t>1.2.11.2</t>
  </si>
  <si>
    <t>Разом вибіркові компоненти освітньої програми (не більше)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</si>
  <si>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</si>
  <si>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</si>
  <si>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</si>
  <si>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1</t>
  </si>
  <si>
    <t>3</t>
  </si>
  <si>
    <t>2.1</t>
  </si>
  <si>
    <t>2.2</t>
  </si>
  <si>
    <t>2.3</t>
  </si>
  <si>
    <t>2.4</t>
  </si>
  <si>
    <t xml:space="preserve">Контроль якості </t>
  </si>
  <si>
    <t>Стандартизація та якість продукції</t>
  </si>
  <si>
    <t>V. ПЛАН ОСВІТНЬОГО ПРОЦЕСУ НА 2021/2022 НАВЧАЛЬНИЙ РІК        НАБІР 2021 рік</t>
  </si>
  <si>
    <t>1.2.13</t>
  </si>
  <si>
    <t>1.2.14</t>
  </si>
  <si>
    <t>1.2.14.1</t>
  </si>
  <si>
    <t>1.2.14.2</t>
  </si>
  <si>
    <t>Історія України та  української культури</t>
  </si>
  <si>
    <t>Філософія та основи суспільствознавства</t>
  </si>
  <si>
    <t>Безпека життєдіяльності та основи здорового способу життя</t>
  </si>
  <si>
    <t>Технологія конструкційних матеріалів та матеріалознавство</t>
  </si>
  <si>
    <t>1.1.5.1</t>
  </si>
  <si>
    <t>1.1.5.2</t>
  </si>
  <si>
    <t>1.1.5.3</t>
  </si>
  <si>
    <t>1.2.5.1</t>
  </si>
  <si>
    <t>1.2.5.2</t>
  </si>
  <si>
    <t>1.2.5.3</t>
  </si>
  <si>
    <t>1.2.7.1</t>
  </si>
  <si>
    <t>1.2.7.2</t>
  </si>
  <si>
    <t>1.2.10.1</t>
  </si>
  <si>
    <t>1.2.10.2</t>
  </si>
  <si>
    <t>1.2.10.3</t>
  </si>
  <si>
    <t>Електротехніка та електроніка. Частина 2. Електроніка і схемотехніка</t>
  </si>
  <si>
    <t>8</t>
  </si>
  <si>
    <t>Здобувач вищої освіти повинен вибрати дисципліни обсягом 58 кредитів*</t>
  </si>
  <si>
    <t>2.2.10</t>
  </si>
  <si>
    <t>2.2.12</t>
  </si>
  <si>
    <t>2.2.13</t>
  </si>
  <si>
    <t>2.2.14</t>
  </si>
  <si>
    <t>2.2.15</t>
  </si>
  <si>
    <t>2.2.16</t>
  </si>
  <si>
    <t>2.2.17</t>
  </si>
  <si>
    <t>2.2.19</t>
  </si>
  <si>
    <t>Деталі машин і основи взаємозамінності</t>
  </si>
  <si>
    <t>Нагрівальне обладнання та теплофізичні процеси</t>
  </si>
  <si>
    <t>Технології та обладнання прикладної механіки</t>
  </si>
  <si>
    <t>Технології і обладнанняприкладної механіки. Частина 1 Технології обробки тиском</t>
  </si>
  <si>
    <t>Технології і обладнання прикладної механіки. Частина 3 Технологічні основи машинобудування</t>
  </si>
  <si>
    <t>Технології і обладнання прикладної механіки. Частина 2 Технології зварювального виробництва</t>
  </si>
  <si>
    <t>Комп’ютеризовані дизайн і моделювання процесів і машин (ч.1) – Основи САПР</t>
  </si>
  <si>
    <t>Дизайн і моделювання обладнання та автоматизованих комплексів</t>
  </si>
  <si>
    <t/>
  </si>
  <si>
    <t>Дизайн-графіка в проектуванні</t>
  </si>
  <si>
    <t>Загальна кількість (каф. КдіМПМ)</t>
  </si>
  <si>
    <t>Фірмова графіка у промисловості</t>
  </si>
  <si>
    <t>3D - Конструювання оснащення для формоутворення</t>
  </si>
  <si>
    <t>Формоутворення у металі</t>
  </si>
  <si>
    <t>(ч.1) – Обробка об’ємних виробів у гарячому стані</t>
  </si>
  <si>
    <t>(ч.2) – Технологія виготовлення оболонкових деталей</t>
  </si>
  <si>
    <t>Технологія виготовлення оболонкових деталей</t>
  </si>
  <si>
    <t>Технологія виготовлення оболонкових деталей (курсовий проект)</t>
  </si>
  <si>
    <t>(ч.3) – Прецизійне формоутворення виробів в холодному стані</t>
  </si>
  <si>
    <t>Прецизійне формоутворення виробів в холодному стані</t>
  </si>
  <si>
    <t>Обробка об’ємних виробів у гарячому стані</t>
  </si>
  <si>
    <t>Комп’ютеризовані дизайн і моделювання процесів і машин(ч.2) – Системи автоматизованого проектування технологічних процесів</t>
  </si>
  <si>
    <t>Системи автоматизованого проектування технологічних процесів</t>
  </si>
  <si>
    <t>Спеціальні види технологій і обладнання машинобудування</t>
  </si>
  <si>
    <t>5а</t>
  </si>
  <si>
    <t>Засоби дизайну</t>
  </si>
  <si>
    <t>Основи композиції у промисловому дизайні</t>
  </si>
  <si>
    <t>Дизайнерське кування</t>
  </si>
  <si>
    <t>Технологічні методи виробництва заготовок деталей машин</t>
  </si>
  <si>
    <t>Теорія автоматичного управління</t>
  </si>
  <si>
    <t>Механоскладальні дільниці та цехи у машинобудуванні</t>
  </si>
  <si>
    <t>Теоретичні основи технології виробництва деталей та складання машин</t>
  </si>
  <si>
    <t>Разом п. 2.2</t>
  </si>
  <si>
    <t>Декан ФІТО</t>
  </si>
  <si>
    <t>Зав.кафедри КДіМПМ</t>
  </si>
  <si>
    <t>О.Є. Марков</t>
  </si>
  <si>
    <t>2.2.11</t>
  </si>
  <si>
    <t>2.2.18</t>
  </si>
  <si>
    <t>1.2.15</t>
  </si>
  <si>
    <t>Разом п. 1.4</t>
  </si>
  <si>
    <t>Основи інноватики і технічної творчості</t>
  </si>
  <si>
    <t>в потік з ЗВ</t>
  </si>
  <si>
    <t>взяти семестровку та витяг ЗВ</t>
  </si>
  <si>
    <t>протокол №  10</t>
  </si>
  <si>
    <t>" 29 "      квітня   2021 р.</t>
  </si>
  <si>
    <r>
      <t xml:space="preserve">освітньо-професійна програма: </t>
    </r>
    <r>
      <rPr>
        <b/>
        <sz val="16"/>
        <rFont val="Times New Roman"/>
        <family val="1"/>
      </rPr>
      <t>"Комп'ютеризовані дизайн і моделювання процесів і машин"</t>
    </r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</si>
</sst>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_-;\-* #,##0_-;\ _-;_-@_-"/>
    <numFmt numFmtId="197" formatCode="#,##0.0_ ;\-#,##0.0\ "/>
    <numFmt numFmtId="198" formatCode="0.0"/>
    <numFmt numFmtId="199" formatCode="#,##0_-;\-* #,##0_-;\ &quot;&quot;_-;_-@_-"/>
    <numFmt numFmtId="200" formatCode="#,##0;\-* #,##0_-;\ &quot;&quot;_-;_-@_-"/>
    <numFmt numFmtId="201" formatCode="#,##0.0;\-* #,##0.0_-;\ &quot;&quot;_-;_-@_-"/>
    <numFmt numFmtId="202" formatCode="#,##0.0_-;\-* #,##0.0_-;\ &quot;&quot;_-;_-@_-"/>
    <numFmt numFmtId="203" formatCode="[$-FC19]d\ mmmm\ yyyy\ &quot;г.&quot;"/>
    <numFmt numFmtId="204" formatCode="#,##0_ ;\-#,##0\ "/>
    <numFmt numFmtId="205" formatCode="000000"/>
    <numFmt numFmtId="206" formatCode="#,##0.00_ ;\-#,##0.00\ "/>
    <numFmt numFmtId="207" formatCode="#,##0.0000_ ;\-#,##0.0000\ "/>
    <numFmt numFmtId="208" formatCode="#,##0.000_ ;\-#,##0.000\ "/>
    <numFmt numFmtId="209" formatCode="#,##0;\-* #,##0_-;\ _-;_-@_-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16"/>
      <name val="Arial Cyr"/>
      <family val="2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sz val="20"/>
      <name val="Arial Cyr"/>
      <family val="2"/>
    </font>
    <font>
      <b/>
      <sz val="11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2"/>
    </font>
    <font>
      <b/>
      <sz val="12"/>
      <color indexed="10"/>
      <name val="Times New Roman"/>
      <family val="1"/>
    </font>
    <font>
      <sz val="16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8"/>
      <name val="Calibri"/>
      <family val="2"/>
    </font>
    <font>
      <sz val="18"/>
      <name val="Times New Roman"/>
      <family val="1"/>
    </font>
    <font>
      <sz val="18"/>
      <name val="Arial Cyr"/>
      <family val="2"/>
    </font>
    <font>
      <b/>
      <sz val="10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6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medium"/>
      <right style="medium">
        <color indexed="8"/>
      </right>
      <top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/>
      <right>
        <color indexed="63"/>
      </right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>
        <color indexed="63"/>
      </top>
      <bottom style="thin">
        <color indexed="8"/>
      </bottom>
    </border>
    <border>
      <left/>
      <right style="thin"/>
      <top>
        <color indexed="63"/>
      </top>
      <bottom style="thin">
        <color indexed="8"/>
      </bottom>
    </border>
    <border>
      <left/>
      <right style="medium"/>
      <top/>
      <bottom style="medium"/>
    </border>
    <border>
      <left/>
      <right style="medium"/>
      <top>
        <color indexed="63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/>
      <top style="thin"/>
      <bottom style="medium"/>
    </border>
    <border>
      <left style="thin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/>
      <top style="thin">
        <color indexed="8"/>
      </top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medium"/>
      <right/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6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119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/>
    </xf>
    <xf numFmtId="0" fontId="9" fillId="0" borderId="0" xfId="53" applyFont="1">
      <alignment/>
      <protection/>
    </xf>
    <xf numFmtId="0" fontId="13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8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53" applyFont="1">
      <alignment/>
      <protection/>
    </xf>
    <xf numFmtId="0" fontId="7" fillId="0" borderId="0" xfId="53" applyFont="1">
      <alignment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99" fontId="6" fillId="0" borderId="0" xfId="54" applyNumberFormat="1" applyFont="1" applyFill="1" applyBorder="1" applyAlignment="1" applyProtection="1">
      <alignment vertical="center"/>
      <protection/>
    </xf>
    <xf numFmtId="0" fontId="6" fillId="32" borderId="0" xfId="54" applyNumberFormat="1" applyFont="1" applyFill="1" applyBorder="1" applyAlignment="1" applyProtection="1">
      <alignment horizontal="center" vertical="center"/>
      <protection/>
    </xf>
    <xf numFmtId="199" fontId="6" fillId="0" borderId="0" xfId="54" applyNumberFormat="1" applyFont="1" applyFill="1" applyBorder="1" applyAlignment="1" applyProtection="1">
      <alignment vertical="center"/>
      <protection/>
    </xf>
    <xf numFmtId="199" fontId="24" fillId="0" borderId="0" xfId="54" applyNumberFormat="1" applyFont="1" applyFill="1" applyBorder="1" applyAlignment="1" applyProtection="1">
      <alignment vertical="center"/>
      <protection/>
    </xf>
    <xf numFmtId="201" fontId="6" fillId="0" borderId="32" xfId="54" applyNumberFormat="1" applyFont="1" applyFill="1" applyBorder="1" applyAlignment="1" applyProtection="1">
      <alignment horizontal="center" vertical="center"/>
      <protection/>
    </xf>
    <xf numFmtId="0" fontId="6" fillId="0" borderId="33" xfId="54" applyNumberFormat="1" applyFont="1" applyFill="1" applyBorder="1" applyAlignment="1" applyProtection="1">
      <alignment horizontal="center" vertical="center"/>
      <protection/>
    </xf>
    <xf numFmtId="0" fontId="6" fillId="0" borderId="34" xfId="54" applyNumberFormat="1" applyFont="1" applyFill="1" applyBorder="1" applyAlignment="1" applyProtection="1">
      <alignment horizontal="center" vertical="center"/>
      <protection/>
    </xf>
    <xf numFmtId="0" fontId="6" fillId="0" borderId="35" xfId="54" applyNumberFormat="1" applyFont="1" applyFill="1" applyBorder="1" applyAlignment="1" applyProtection="1">
      <alignment horizontal="center" vertical="center"/>
      <protection/>
    </xf>
    <xf numFmtId="1" fontId="6" fillId="0" borderId="26" xfId="54" applyNumberFormat="1" applyFont="1" applyFill="1" applyBorder="1" applyAlignment="1">
      <alignment horizontal="center" vertical="center"/>
      <protection/>
    </xf>
    <xf numFmtId="49" fontId="6" fillId="0" borderId="23" xfId="54" applyNumberFormat="1" applyFont="1" applyFill="1" applyBorder="1" applyAlignment="1">
      <alignment horizontal="center" vertical="center"/>
      <protection/>
    </xf>
    <xf numFmtId="0" fontId="6" fillId="0" borderId="23" xfId="54" applyNumberFormat="1" applyFont="1" applyFill="1" applyBorder="1" applyAlignment="1">
      <alignment horizontal="center" vertical="center"/>
      <protection/>
    </xf>
    <xf numFmtId="0" fontId="6" fillId="0" borderId="19" xfId="54" applyNumberFormat="1" applyFont="1" applyFill="1" applyBorder="1" applyAlignment="1" applyProtection="1">
      <alignment horizontal="center" vertical="center"/>
      <protection/>
    </xf>
    <xf numFmtId="49" fontId="6" fillId="0" borderId="36" xfId="54" applyNumberFormat="1" applyFont="1" applyFill="1" applyBorder="1" applyAlignment="1">
      <alignment vertical="center" wrapText="1"/>
      <protection/>
    </xf>
    <xf numFmtId="201" fontId="6" fillId="0" borderId="30" xfId="54" applyNumberFormat="1" applyFont="1" applyFill="1" applyBorder="1" applyAlignment="1" applyProtection="1">
      <alignment horizontal="center" vertical="center"/>
      <protection/>
    </xf>
    <xf numFmtId="0" fontId="6" fillId="0" borderId="18" xfId="54" applyNumberFormat="1" applyFont="1" applyFill="1" applyBorder="1" applyAlignment="1">
      <alignment horizontal="center" vertical="center"/>
      <protection/>
    </xf>
    <xf numFmtId="0" fontId="6" fillId="0" borderId="26" xfId="54" applyNumberFormat="1" applyFont="1" applyFill="1" applyBorder="1" applyAlignment="1" applyProtection="1">
      <alignment horizontal="center" vertical="center"/>
      <protection/>
    </xf>
    <xf numFmtId="0" fontId="6" fillId="0" borderId="17" xfId="54" applyNumberFormat="1" applyFont="1" applyFill="1" applyBorder="1" applyAlignment="1" applyProtection="1">
      <alignment horizontal="center" vertical="center"/>
      <protection/>
    </xf>
    <xf numFmtId="200" fontId="6" fillId="0" borderId="18" xfId="54" applyNumberFormat="1" applyFont="1" applyFill="1" applyBorder="1" applyAlignment="1" applyProtection="1">
      <alignment horizontal="center" vertical="center"/>
      <protection/>
    </xf>
    <xf numFmtId="200" fontId="6" fillId="0" borderId="19" xfId="54" applyNumberFormat="1" applyFont="1" applyFill="1" applyBorder="1" applyAlignment="1" applyProtection="1">
      <alignment horizontal="center" vertical="center"/>
      <protection/>
    </xf>
    <xf numFmtId="200" fontId="6" fillId="0" borderId="17" xfId="54" applyNumberFormat="1" applyFont="1" applyFill="1" applyBorder="1" applyAlignment="1" applyProtection="1">
      <alignment horizontal="center" vertical="center"/>
      <protection/>
    </xf>
    <xf numFmtId="1" fontId="6" fillId="0" borderId="17" xfId="54" applyNumberFormat="1" applyFont="1" applyFill="1" applyBorder="1" applyAlignment="1" applyProtection="1">
      <alignment horizontal="center" vertical="center"/>
      <protection/>
    </xf>
    <xf numFmtId="0" fontId="6" fillId="0" borderId="37" xfId="54" applyNumberFormat="1" applyFont="1" applyFill="1" applyBorder="1" applyAlignment="1" applyProtection="1">
      <alignment horizontal="center" vertical="center"/>
      <protection/>
    </xf>
    <xf numFmtId="0" fontId="6" fillId="0" borderId="38" xfId="54" applyNumberFormat="1" applyFont="1" applyFill="1" applyBorder="1" applyAlignment="1" applyProtection="1">
      <alignment horizontal="center" vertical="center"/>
      <protection/>
    </xf>
    <xf numFmtId="1" fontId="23" fillId="0" borderId="0" xfId="54" applyNumberFormat="1" applyFont="1" applyFill="1" applyBorder="1" applyAlignment="1">
      <alignment horizontal="center" vertical="center" wrapText="1"/>
      <protection/>
    </xf>
    <xf numFmtId="1" fontId="10" fillId="32" borderId="0" xfId="54" applyNumberFormat="1" applyFont="1" applyFill="1" applyBorder="1" applyAlignment="1">
      <alignment horizontal="center" vertical="center" wrapText="1"/>
      <protection/>
    </xf>
    <xf numFmtId="0" fontId="6" fillId="0" borderId="39" xfId="54" applyNumberFormat="1" applyFont="1" applyFill="1" applyBorder="1" applyAlignment="1" applyProtection="1">
      <alignment horizontal="center" vertical="center"/>
      <protection/>
    </xf>
    <xf numFmtId="0" fontId="6" fillId="0" borderId="23" xfId="54" applyNumberFormat="1" applyFont="1" applyFill="1" applyBorder="1" applyAlignment="1" applyProtection="1">
      <alignment horizontal="center" vertical="center"/>
      <protection/>
    </xf>
    <xf numFmtId="199" fontId="6" fillId="0" borderId="19" xfId="54" applyNumberFormat="1" applyFont="1" applyFill="1" applyBorder="1" applyAlignment="1" applyProtection="1">
      <alignment vertical="center"/>
      <protection/>
    </xf>
    <xf numFmtId="198" fontId="23" fillId="0" borderId="40" xfId="54" applyNumberFormat="1" applyFont="1" applyFill="1" applyBorder="1" applyAlignment="1">
      <alignment horizontal="center" vertical="center" wrapText="1"/>
      <protection/>
    </xf>
    <xf numFmtId="1" fontId="10" fillId="0" borderId="41" xfId="0" applyNumberFormat="1" applyFont="1" applyFill="1" applyBorder="1" applyAlignment="1">
      <alignment horizontal="center" vertical="center"/>
    </xf>
    <xf numFmtId="0" fontId="6" fillId="0" borderId="35" xfId="54" applyFont="1" applyFill="1" applyBorder="1" applyAlignment="1">
      <alignment horizontal="center" vertical="center" wrapText="1"/>
      <protection/>
    </xf>
    <xf numFmtId="0" fontId="6" fillId="0" borderId="37" xfId="54" applyFont="1" applyFill="1" applyBorder="1" applyAlignment="1">
      <alignment horizontal="center" vertical="center" wrapText="1"/>
      <protection/>
    </xf>
    <xf numFmtId="49" fontId="6" fillId="0" borderId="42" xfId="54" applyNumberFormat="1" applyFont="1" applyFill="1" applyBorder="1" applyAlignment="1">
      <alignment vertical="center" wrapText="1"/>
      <protection/>
    </xf>
    <xf numFmtId="0" fontId="6" fillId="0" borderId="41" xfId="54" applyNumberFormat="1" applyFont="1" applyFill="1" applyBorder="1" applyAlignment="1" applyProtection="1">
      <alignment horizontal="center" vertical="center"/>
      <protection/>
    </xf>
    <xf numFmtId="198" fontId="28" fillId="0" borderId="0" xfId="54" applyNumberFormat="1" applyFont="1" applyFill="1" applyBorder="1" applyAlignment="1" applyProtection="1">
      <alignment horizontal="center" vertical="center"/>
      <protection/>
    </xf>
    <xf numFmtId="201" fontId="10" fillId="0" borderId="32" xfId="54" applyNumberFormat="1" applyFont="1" applyFill="1" applyBorder="1" applyAlignment="1" applyProtection="1">
      <alignment horizontal="center" vertical="center"/>
      <protection/>
    </xf>
    <xf numFmtId="201" fontId="10" fillId="0" borderId="30" xfId="54" applyNumberFormat="1" applyFont="1" applyFill="1" applyBorder="1" applyAlignment="1" applyProtection="1">
      <alignment horizontal="center" vertical="center"/>
      <protection/>
    </xf>
    <xf numFmtId="200" fontId="10" fillId="0" borderId="43" xfId="54" applyNumberFormat="1" applyFont="1" applyFill="1" applyBorder="1" applyAlignment="1" applyProtection="1">
      <alignment horizontal="center" vertical="center"/>
      <protection/>
    </xf>
    <xf numFmtId="200" fontId="10" fillId="0" borderId="19" xfId="54" applyNumberFormat="1" applyFont="1" applyFill="1" applyBorder="1" applyAlignment="1" applyProtection="1">
      <alignment horizontal="center" vertical="center"/>
      <protection/>
    </xf>
    <xf numFmtId="200" fontId="10" fillId="0" borderId="17" xfId="54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/>
    </xf>
    <xf numFmtId="199" fontId="10" fillId="0" borderId="45" xfId="54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>
      <alignment horizontal="left" wrapText="1"/>
    </xf>
    <xf numFmtId="200" fontId="10" fillId="0" borderId="18" xfId="54" applyNumberFormat="1" applyFont="1" applyFill="1" applyBorder="1" applyAlignment="1" applyProtection="1">
      <alignment horizontal="center" vertical="center"/>
      <protection/>
    </xf>
    <xf numFmtId="1" fontId="10" fillId="0" borderId="46" xfId="54" applyNumberFormat="1" applyFont="1" applyFill="1" applyBorder="1" applyAlignment="1">
      <alignment horizontal="center" vertical="center" wrapText="1"/>
      <protection/>
    </xf>
    <xf numFmtId="1" fontId="10" fillId="0" borderId="47" xfId="54" applyNumberFormat="1" applyFont="1" applyFill="1" applyBorder="1" applyAlignment="1">
      <alignment horizontal="center" vertical="center" wrapText="1"/>
      <protection/>
    </xf>
    <xf numFmtId="1" fontId="10" fillId="0" borderId="48" xfId="54" applyNumberFormat="1" applyFont="1" applyFill="1" applyBorder="1" applyAlignment="1">
      <alignment horizontal="center" vertical="center" wrapText="1"/>
      <protection/>
    </xf>
    <xf numFmtId="1" fontId="10" fillId="0" borderId="49" xfId="54" applyNumberFormat="1" applyFont="1" applyFill="1" applyBorder="1" applyAlignment="1">
      <alignment horizontal="center" vertical="center" wrapText="1"/>
      <protection/>
    </xf>
    <xf numFmtId="49" fontId="6" fillId="0" borderId="50" xfId="54" applyNumberFormat="1" applyFont="1" applyFill="1" applyBorder="1" applyAlignment="1">
      <alignment vertical="center" wrapText="1"/>
      <protection/>
    </xf>
    <xf numFmtId="0" fontId="6" fillId="0" borderId="0" xfId="54" applyNumberFormat="1" applyFont="1" applyFill="1" applyBorder="1" applyAlignment="1" applyProtection="1">
      <alignment horizontal="center" vertical="center"/>
      <protection/>
    </xf>
    <xf numFmtId="201" fontId="6" fillId="0" borderId="51" xfId="54" applyNumberFormat="1" applyFont="1" applyFill="1" applyBorder="1" applyAlignment="1" applyProtection="1">
      <alignment horizontal="center" vertical="center"/>
      <protection/>
    </xf>
    <xf numFmtId="200" fontId="6" fillId="0" borderId="11" xfId="54" applyNumberFormat="1" applyFont="1" applyFill="1" applyBorder="1" applyAlignment="1" applyProtection="1">
      <alignment horizontal="center" vertical="center"/>
      <protection/>
    </xf>
    <xf numFmtId="200" fontId="6" fillId="0" borderId="12" xfId="54" applyNumberFormat="1" applyFont="1" applyFill="1" applyBorder="1" applyAlignment="1" applyProtection="1">
      <alignment horizontal="center" vertical="center"/>
      <protection/>
    </xf>
    <xf numFmtId="0" fontId="6" fillId="0" borderId="44" xfId="54" applyNumberFormat="1" applyFont="1" applyFill="1" applyBorder="1" applyAlignment="1" applyProtection="1">
      <alignment horizontal="center" vertical="center"/>
      <protection/>
    </xf>
    <xf numFmtId="0" fontId="6" fillId="0" borderId="12" xfId="54" applyNumberFormat="1" applyFont="1" applyFill="1" applyBorder="1" applyAlignment="1" applyProtection="1">
      <alignment horizontal="center" vertical="center"/>
      <protection/>
    </xf>
    <xf numFmtId="0" fontId="6" fillId="0" borderId="13" xfId="54" applyNumberFormat="1" applyFont="1" applyFill="1" applyBorder="1" applyAlignment="1" applyProtection="1">
      <alignment horizontal="center" vertical="center"/>
      <protection/>
    </xf>
    <xf numFmtId="200" fontId="6" fillId="0" borderId="41" xfId="54" applyNumberFormat="1" applyFont="1" applyFill="1" applyBorder="1" applyAlignment="1" applyProtection="1">
      <alignment horizontal="center" vertical="center"/>
      <protection/>
    </xf>
    <xf numFmtId="200" fontId="6" fillId="0" borderId="35" xfId="54" applyNumberFormat="1" applyFont="1" applyFill="1" applyBorder="1" applyAlignment="1" applyProtection="1">
      <alignment horizontal="center" vertical="center"/>
      <protection/>
    </xf>
    <xf numFmtId="200" fontId="6" fillId="0" borderId="34" xfId="54" applyNumberFormat="1" applyFont="1" applyFill="1" applyBorder="1" applyAlignment="1" applyProtection="1">
      <alignment horizontal="center" vertical="center"/>
      <protection/>
    </xf>
    <xf numFmtId="199" fontId="6" fillId="0" borderId="19" xfId="54" applyNumberFormat="1" applyFont="1" applyFill="1" applyBorder="1" applyAlignment="1" applyProtection="1">
      <alignment horizontal="center" vertical="center"/>
      <protection/>
    </xf>
    <xf numFmtId="200" fontId="10" fillId="0" borderId="35" xfId="54" applyNumberFormat="1" applyFont="1" applyFill="1" applyBorder="1" applyAlignment="1" applyProtection="1">
      <alignment horizontal="center" vertical="center"/>
      <protection/>
    </xf>
    <xf numFmtId="200" fontId="10" fillId="0" borderId="34" xfId="54" applyNumberFormat="1" applyFont="1" applyFill="1" applyBorder="1" applyAlignment="1" applyProtection="1">
      <alignment horizontal="center" vertical="center"/>
      <protection/>
    </xf>
    <xf numFmtId="1" fontId="23" fillId="0" borderId="52" xfId="54" applyNumberFormat="1" applyFont="1" applyFill="1" applyBorder="1" applyAlignment="1">
      <alignment horizontal="center" vertical="center" wrapText="1"/>
      <protection/>
    </xf>
    <xf numFmtId="198" fontId="10" fillId="0" borderId="52" xfId="54" applyNumberFormat="1" applyFont="1" applyFill="1" applyBorder="1" applyAlignment="1">
      <alignment horizontal="center" vertical="center" wrapText="1"/>
      <protection/>
    </xf>
    <xf numFmtId="1" fontId="10" fillId="0" borderId="53" xfId="54" applyNumberFormat="1" applyFont="1" applyFill="1" applyBorder="1" applyAlignment="1">
      <alignment horizontal="center" vertical="center" wrapText="1"/>
      <protection/>
    </xf>
    <xf numFmtId="1" fontId="10" fillId="0" borderId="45" xfId="54" applyNumberFormat="1" applyFont="1" applyFill="1" applyBorder="1" applyAlignment="1">
      <alignment horizontal="center" vertical="center" wrapText="1"/>
      <protection/>
    </xf>
    <xf numFmtId="1" fontId="10" fillId="0" borderId="52" xfId="54" applyNumberFormat="1" applyFont="1" applyFill="1" applyBorder="1" applyAlignment="1">
      <alignment horizontal="center" vertical="center" wrapText="1"/>
      <protection/>
    </xf>
    <xf numFmtId="200" fontId="10" fillId="0" borderId="41" xfId="54" applyNumberFormat="1" applyFont="1" applyFill="1" applyBorder="1" applyAlignment="1" applyProtection="1">
      <alignment horizontal="center" vertical="center"/>
      <protection/>
    </xf>
    <xf numFmtId="1" fontId="10" fillId="0" borderId="54" xfId="0" applyNumberFormat="1" applyFont="1" applyFill="1" applyBorder="1" applyAlignment="1">
      <alignment horizontal="center" vertical="center" wrapText="1"/>
    </xf>
    <xf numFmtId="1" fontId="10" fillId="0" borderId="55" xfId="0" applyNumberFormat="1" applyFont="1" applyFill="1" applyBorder="1" applyAlignment="1">
      <alignment horizontal="center" vertical="center" wrapText="1"/>
    </xf>
    <xf numFmtId="1" fontId="10" fillId="0" borderId="53" xfId="54" applyNumberFormat="1" applyFont="1" applyFill="1" applyBorder="1" applyAlignment="1" applyProtection="1">
      <alignment horizontal="center" vertical="center"/>
      <protection/>
    </xf>
    <xf numFmtId="1" fontId="10" fillId="0" borderId="45" xfId="54" applyNumberFormat="1" applyFont="1" applyFill="1" applyBorder="1" applyAlignment="1" applyProtection="1">
      <alignment horizontal="center" vertical="center"/>
      <protection/>
    </xf>
    <xf numFmtId="1" fontId="10" fillId="0" borderId="46" xfId="54" applyNumberFormat="1" applyFont="1" applyFill="1" applyBorder="1" applyAlignment="1" applyProtection="1">
      <alignment horizontal="center" vertical="center"/>
      <protection/>
    </xf>
    <xf numFmtId="1" fontId="10" fillId="0" borderId="56" xfId="0" applyNumberFormat="1" applyFont="1" applyFill="1" applyBorder="1" applyAlignment="1">
      <alignment horizontal="center" vertical="center" wrapText="1"/>
    </xf>
    <xf numFmtId="1" fontId="10" fillId="0" borderId="57" xfId="0" applyNumberFormat="1" applyFont="1" applyFill="1" applyBorder="1" applyAlignment="1">
      <alignment horizontal="center" vertical="center" wrapText="1"/>
    </xf>
    <xf numFmtId="199" fontId="6" fillId="0" borderId="18" xfId="54" applyNumberFormat="1" applyFont="1" applyFill="1" applyBorder="1" applyAlignment="1" applyProtection="1">
      <alignment vertical="center"/>
      <protection/>
    </xf>
    <xf numFmtId="204" fontId="6" fillId="0" borderId="32" xfId="54" applyNumberFormat="1" applyFont="1" applyFill="1" applyBorder="1" applyAlignment="1" applyProtection="1">
      <alignment horizontal="center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6" fillId="0" borderId="18" xfId="54" applyNumberFormat="1" applyFont="1" applyFill="1" applyBorder="1" applyAlignment="1" applyProtection="1">
      <alignment horizontal="center" vertical="center"/>
      <protection/>
    </xf>
    <xf numFmtId="204" fontId="6" fillId="0" borderId="30" xfId="54" applyNumberFormat="1" applyFont="1" applyFill="1" applyBorder="1" applyAlignment="1" applyProtection="1">
      <alignment horizontal="center" vertical="center"/>
      <protection/>
    </xf>
    <xf numFmtId="201" fontId="10" fillId="0" borderId="36" xfId="54" applyNumberFormat="1" applyFont="1" applyFill="1" applyBorder="1" applyAlignment="1" applyProtection="1">
      <alignment horizontal="center" vertical="center"/>
      <protection/>
    </xf>
    <xf numFmtId="199" fontId="24" fillId="33" borderId="0" xfId="54" applyNumberFormat="1" applyFont="1" applyFill="1" applyBorder="1" applyAlignment="1" applyProtection="1">
      <alignment vertical="center"/>
      <protection/>
    </xf>
    <xf numFmtId="199" fontId="6" fillId="33" borderId="0" xfId="54" applyNumberFormat="1" applyFont="1" applyFill="1" applyBorder="1" applyAlignment="1" applyProtection="1">
      <alignment vertical="center"/>
      <protection/>
    </xf>
    <xf numFmtId="199" fontId="2" fillId="0" borderId="18" xfId="54" applyNumberFormat="1" applyFont="1" applyFill="1" applyBorder="1" applyAlignment="1" applyProtection="1">
      <alignment vertical="center"/>
      <protection/>
    </xf>
    <xf numFmtId="0" fontId="2" fillId="32" borderId="18" xfId="54" applyNumberFormat="1" applyFont="1" applyFill="1" applyBorder="1" applyAlignment="1" applyProtection="1">
      <alignment horizontal="center" vertical="center"/>
      <protection/>
    </xf>
    <xf numFmtId="199" fontId="2" fillId="0" borderId="18" xfId="54" applyNumberFormat="1" applyFont="1" applyFill="1" applyBorder="1" applyAlignment="1" applyProtection="1">
      <alignment horizontal="center" vertical="center"/>
      <protection/>
    </xf>
    <xf numFmtId="199" fontId="2" fillId="34" borderId="0" xfId="54" applyNumberFormat="1" applyFont="1" applyFill="1" applyBorder="1" applyAlignment="1" applyProtection="1">
      <alignment vertical="center"/>
      <protection/>
    </xf>
    <xf numFmtId="199" fontId="36" fillId="0" borderId="18" xfId="54" applyNumberFormat="1" applyFont="1" applyFill="1" applyBorder="1" applyAlignment="1" applyProtection="1">
      <alignment vertical="center"/>
      <protection/>
    </xf>
    <xf numFmtId="197" fontId="6" fillId="0" borderId="0" xfId="54" applyNumberFormat="1" applyFont="1" applyFill="1" applyBorder="1" applyAlignment="1" applyProtection="1">
      <alignment vertical="center"/>
      <protection/>
    </xf>
    <xf numFmtId="197" fontId="24" fillId="0" borderId="0" xfId="54" applyNumberFormat="1" applyFont="1" applyFill="1" applyBorder="1" applyAlignment="1" applyProtection="1">
      <alignment vertical="center"/>
      <protection/>
    </xf>
    <xf numFmtId="199" fontId="6" fillId="35" borderId="0" xfId="54" applyNumberFormat="1" applyFont="1" applyFill="1" applyBorder="1" applyAlignment="1" applyProtection="1">
      <alignment vertical="center"/>
      <protection/>
    </xf>
    <xf numFmtId="0" fontId="6" fillId="0" borderId="58" xfId="54" applyNumberFormat="1" applyFont="1" applyFill="1" applyBorder="1" applyAlignment="1" applyProtection="1">
      <alignment horizontal="center" vertical="center"/>
      <protection/>
    </xf>
    <xf numFmtId="0" fontId="6" fillId="0" borderId="46" xfId="54" applyNumberFormat="1" applyFont="1" applyFill="1" applyBorder="1" applyAlignment="1" applyProtection="1">
      <alignment horizontal="center" vertical="center"/>
      <protection/>
    </xf>
    <xf numFmtId="0" fontId="6" fillId="0" borderId="59" xfId="54" applyNumberFormat="1" applyFont="1" applyFill="1" applyBorder="1" applyAlignment="1" applyProtection="1">
      <alignment horizontal="center" vertical="center"/>
      <protection/>
    </xf>
    <xf numFmtId="0" fontId="6" fillId="0" borderId="45" xfId="54" applyNumberFormat="1" applyFont="1" applyFill="1" applyBorder="1" applyAlignment="1" applyProtection="1">
      <alignment horizontal="center" vertical="center"/>
      <protection/>
    </xf>
    <xf numFmtId="0" fontId="6" fillId="0" borderId="60" xfId="54" applyNumberFormat="1" applyFont="1" applyFill="1" applyBorder="1" applyAlignment="1" applyProtection="1">
      <alignment horizontal="center" vertical="center"/>
      <protection/>
    </xf>
    <xf numFmtId="0" fontId="10" fillId="0" borderId="46" xfId="54" applyNumberFormat="1" applyFont="1" applyFill="1" applyBorder="1" applyAlignment="1" applyProtection="1">
      <alignment horizontal="center" vertical="center"/>
      <protection/>
    </xf>
    <xf numFmtId="0" fontId="10" fillId="0" borderId="58" xfId="54" applyNumberFormat="1" applyFont="1" applyFill="1" applyBorder="1" applyAlignment="1" applyProtection="1">
      <alignment horizontal="center" vertical="center"/>
      <protection/>
    </xf>
    <xf numFmtId="0" fontId="10" fillId="0" borderId="45" xfId="54" applyNumberFormat="1" applyFont="1" applyFill="1" applyBorder="1" applyAlignment="1" applyProtection="1">
      <alignment horizontal="center" vertical="center"/>
      <protection/>
    </xf>
    <xf numFmtId="0" fontId="10" fillId="0" borderId="59" xfId="54" applyNumberFormat="1" applyFont="1" applyFill="1" applyBorder="1" applyAlignment="1" applyProtection="1">
      <alignment horizontal="center" vertical="center"/>
      <protection/>
    </xf>
    <xf numFmtId="0" fontId="6" fillId="0" borderId="52" xfId="54" applyNumberFormat="1" applyFont="1" applyFill="1" applyBorder="1" applyAlignment="1" applyProtection="1">
      <alignment horizontal="center" vertical="center"/>
      <protection/>
    </xf>
    <xf numFmtId="0" fontId="6" fillId="0" borderId="53" xfId="54" applyNumberFormat="1" applyFont="1" applyFill="1" applyBorder="1" applyAlignment="1" applyProtection="1">
      <alignment horizontal="center" vertical="center"/>
      <protection/>
    </xf>
    <xf numFmtId="1" fontId="10" fillId="0" borderId="34" xfId="54" applyNumberFormat="1" applyFont="1" applyFill="1" applyBorder="1" applyAlignment="1" applyProtection="1">
      <alignment horizontal="center" vertical="center"/>
      <protection/>
    </xf>
    <xf numFmtId="49" fontId="6" fillId="0" borderId="43" xfId="0" applyNumberFormat="1" applyFont="1" applyFill="1" applyBorder="1" applyAlignment="1" applyProtection="1">
      <alignment horizontal="center" vertical="center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6" fillId="0" borderId="18" xfId="54" applyFont="1" applyFill="1" applyBorder="1" applyAlignment="1">
      <alignment horizontal="center" vertical="center" wrapText="1"/>
      <protection/>
    </xf>
    <xf numFmtId="0" fontId="6" fillId="0" borderId="19" xfId="54" applyFont="1" applyFill="1" applyBorder="1" applyAlignment="1">
      <alignment horizontal="center" vertical="center" wrapText="1"/>
      <protection/>
    </xf>
    <xf numFmtId="0" fontId="6" fillId="0" borderId="26" xfId="54" applyFont="1" applyFill="1" applyBorder="1" applyAlignment="1">
      <alignment horizontal="center" vertical="center" wrapText="1"/>
      <protection/>
    </xf>
    <xf numFmtId="0" fontId="6" fillId="0" borderId="38" xfId="54" applyFont="1" applyFill="1" applyBorder="1" applyAlignment="1">
      <alignment horizontal="center" vertical="center" wrapText="1"/>
      <protection/>
    </xf>
    <xf numFmtId="0" fontId="6" fillId="0" borderId="23" xfId="54" applyFont="1" applyFill="1" applyBorder="1" applyAlignment="1">
      <alignment horizontal="center" vertical="center" wrapText="1"/>
      <protection/>
    </xf>
    <xf numFmtId="0" fontId="10" fillId="0" borderId="43" xfId="54" applyFont="1" applyFill="1" applyBorder="1" applyAlignment="1">
      <alignment horizontal="center" vertical="center" wrapText="1"/>
      <protection/>
    </xf>
    <xf numFmtId="0" fontId="10" fillId="0" borderId="17" xfId="54" applyFont="1" applyFill="1" applyBorder="1" applyAlignment="1">
      <alignment horizontal="center" vertical="center" wrapText="1"/>
      <protection/>
    </xf>
    <xf numFmtId="0" fontId="10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Fill="1" applyBorder="1" applyAlignment="1">
      <alignment horizontal="center" vertical="center" wrapText="1"/>
      <protection/>
    </xf>
    <xf numFmtId="199" fontId="6" fillId="0" borderId="17" xfId="54" applyNumberFormat="1" applyFont="1" applyFill="1" applyBorder="1" applyAlignment="1" applyProtection="1">
      <alignment horizontal="center" vertical="center"/>
      <protection/>
    </xf>
    <xf numFmtId="201" fontId="10" fillId="0" borderId="61" xfId="54" applyNumberFormat="1" applyFont="1" applyFill="1" applyBorder="1" applyAlignment="1" applyProtection="1">
      <alignment horizontal="center" vertical="center"/>
      <protection/>
    </xf>
    <xf numFmtId="49" fontId="6" fillId="0" borderId="51" xfId="54" applyNumberFormat="1" applyFont="1" applyFill="1" applyBorder="1" applyAlignment="1">
      <alignment vertical="center" wrapText="1"/>
      <protection/>
    </xf>
    <xf numFmtId="199" fontId="6" fillId="0" borderId="10" xfId="54" applyNumberFormat="1" applyFont="1" applyFill="1" applyBorder="1" applyAlignment="1" applyProtection="1">
      <alignment horizontal="center" vertical="center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201" fontId="6" fillId="0" borderId="61" xfId="54" applyNumberFormat="1" applyFont="1" applyFill="1" applyBorder="1" applyAlignment="1" applyProtection="1">
      <alignment horizontal="center" vertical="center"/>
      <protection/>
    </xf>
    <xf numFmtId="0" fontId="6" fillId="0" borderId="62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63" xfId="54" applyFont="1" applyFill="1" applyBorder="1" applyAlignment="1">
      <alignment horizontal="center" vertical="center" wrapText="1"/>
      <protection/>
    </xf>
    <xf numFmtId="0" fontId="6" fillId="0" borderId="13" xfId="54" applyFont="1" applyFill="1" applyBorder="1" applyAlignment="1">
      <alignment horizontal="center" vertical="center" wrapText="1"/>
      <protection/>
    </xf>
    <xf numFmtId="0" fontId="6" fillId="0" borderId="44" xfId="54" applyFont="1" applyFill="1" applyBorder="1" applyAlignment="1">
      <alignment horizontal="center" vertical="center" wrapText="1"/>
      <protection/>
    </xf>
    <xf numFmtId="0" fontId="10" fillId="0" borderId="62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0" fontId="10" fillId="0" borderId="12" xfId="54" applyFont="1" applyFill="1" applyBorder="1" applyAlignment="1">
      <alignment horizontal="center" vertical="center" wrapText="1"/>
      <protection/>
    </xf>
    <xf numFmtId="199" fontId="6" fillId="0" borderId="21" xfId="54" applyNumberFormat="1" applyFont="1" applyFill="1" applyBorder="1" applyAlignment="1" applyProtection="1">
      <alignment horizontal="center" vertical="center"/>
      <protection/>
    </xf>
    <xf numFmtId="0" fontId="6" fillId="0" borderId="20" xfId="54" applyFont="1" applyFill="1" applyBorder="1" applyAlignment="1">
      <alignment horizontal="center" vertical="center" wrapText="1"/>
      <protection/>
    </xf>
    <xf numFmtId="0" fontId="6" fillId="0" borderId="27" xfId="54" applyFont="1" applyFill="1" applyBorder="1" applyAlignment="1">
      <alignment horizontal="center" vertical="center" wrapText="1"/>
      <protection/>
    </xf>
    <xf numFmtId="201" fontId="10" fillId="0" borderId="64" xfId="54" applyNumberFormat="1" applyFont="1" applyFill="1" applyBorder="1" applyAlignment="1" applyProtection="1">
      <alignment horizontal="center" vertical="center"/>
      <protection/>
    </xf>
    <xf numFmtId="0" fontId="10" fillId="0" borderId="65" xfId="54" applyFont="1" applyFill="1" applyBorder="1" applyAlignment="1">
      <alignment horizontal="center" vertical="center" wrapText="1"/>
      <protection/>
    </xf>
    <xf numFmtId="0" fontId="10" fillId="0" borderId="21" xfId="54" applyFont="1" applyFill="1" applyBorder="1" applyAlignment="1">
      <alignment horizontal="center" vertical="center" wrapText="1"/>
      <protection/>
    </xf>
    <xf numFmtId="0" fontId="10" fillId="0" borderId="20" xfId="54" applyFont="1" applyFill="1" applyBorder="1" applyAlignment="1">
      <alignment horizontal="center" vertical="center" wrapText="1"/>
      <protection/>
    </xf>
    <xf numFmtId="0" fontId="10" fillId="0" borderId="27" xfId="54" applyFont="1" applyFill="1" applyBorder="1" applyAlignment="1">
      <alignment horizontal="center" vertical="center" wrapText="1"/>
      <protection/>
    </xf>
    <xf numFmtId="49" fontId="6" fillId="0" borderId="66" xfId="0" applyNumberFormat="1" applyFont="1" applyFill="1" applyBorder="1" applyAlignment="1" applyProtection="1">
      <alignment horizontal="center" vertical="center"/>
      <protection/>
    </xf>
    <xf numFmtId="200" fontId="26" fillId="0" borderId="16" xfId="0" applyNumberFormat="1" applyFont="1" applyFill="1" applyBorder="1" applyAlignment="1" applyProtection="1">
      <alignment horizontal="center" vertical="center"/>
      <protection/>
    </xf>
    <xf numFmtId="198" fontId="10" fillId="0" borderId="29" xfId="0" applyNumberFormat="1" applyFont="1" applyFill="1" applyBorder="1" applyAlignment="1" applyProtection="1">
      <alignment horizontal="center" vertical="center"/>
      <protection/>
    </xf>
    <xf numFmtId="1" fontId="10" fillId="0" borderId="66" xfId="0" applyNumberFormat="1" applyFont="1" applyFill="1" applyBorder="1" applyAlignment="1">
      <alignment horizontal="center" vertical="center" wrapText="1"/>
    </xf>
    <xf numFmtId="0" fontId="10" fillId="0" borderId="15" xfId="54" applyFont="1" applyFill="1" applyBorder="1" applyAlignment="1">
      <alignment horizontal="center" vertical="center" wrapText="1"/>
      <protection/>
    </xf>
    <xf numFmtId="0" fontId="10" fillId="0" borderId="16" xfId="54" applyFont="1" applyFill="1" applyBorder="1" applyAlignment="1">
      <alignment horizontal="center" vertical="center" wrapText="1"/>
      <protection/>
    </xf>
    <xf numFmtId="198" fontId="10" fillId="0" borderId="67" xfId="54" applyNumberFormat="1" applyFont="1" applyFill="1" applyBorder="1" applyAlignment="1" applyProtection="1">
      <alignment horizontal="center" vertical="center"/>
      <protection/>
    </xf>
    <xf numFmtId="1" fontId="10" fillId="0" borderId="68" xfId="54" applyNumberFormat="1" applyFont="1" applyFill="1" applyBorder="1" applyAlignment="1" applyProtection="1">
      <alignment horizontal="center" vertical="center"/>
      <protection/>
    </xf>
    <xf numFmtId="1" fontId="10" fillId="0" borderId="69" xfId="54" applyNumberFormat="1" applyFont="1" applyFill="1" applyBorder="1" applyAlignment="1" applyProtection="1">
      <alignment horizontal="center" vertical="center"/>
      <protection/>
    </xf>
    <xf numFmtId="198" fontId="10" fillId="0" borderId="70" xfId="54" applyNumberFormat="1" applyFont="1" applyFill="1" applyBorder="1" applyAlignment="1" applyProtection="1">
      <alignment horizontal="center" vertical="center"/>
      <protection/>
    </xf>
    <xf numFmtId="198" fontId="10" fillId="0" borderId="68" xfId="54" applyNumberFormat="1" applyFont="1" applyFill="1" applyBorder="1" applyAlignment="1" applyProtection="1">
      <alignment horizontal="center" vertical="center"/>
      <protection/>
    </xf>
    <xf numFmtId="1" fontId="10" fillId="0" borderId="71" xfId="54" applyNumberFormat="1" applyFont="1" applyFill="1" applyBorder="1" applyAlignment="1" applyProtection="1">
      <alignment horizontal="center" vertical="center"/>
      <protection/>
    </xf>
    <xf numFmtId="200" fontId="26" fillId="0" borderId="19" xfId="0" applyNumberFormat="1" applyFont="1" applyFill="1" applyBorder="1" applyAlignment="1" applyProtection="1">
      <alignment horizontal="center" vertical="center"/>
      <protection/>
    </xf>
    <xf numFmtId="198" fontId="10" fillId="0" borderId="30" xfId="0" applyNumberFormat="1" applyFont="1" applyFill="1" applyBorder="1" applyAlignment="1" applyProtection="1">
      <alignment horizontal="center" vertical="center"/>
      <protection/>
    </xf>
    <xf numFmtId="1" fontId="10" fillId="0" borderId="43" xfId="0" applyNumberFormat="1" applyFont="1" applyFill="1" applyBorder="1" applyAlignment="1">
      <alignment horizontal="center" vertical="center" wrapText="1"/>
    </xf>
    <xf numFmtId="198" fontId="10" fillId="0" borderId="33" xfId="54" applyNumberFormat="1" applyFont="1" applyFill="1" applyBorder="1" applyAlignment="1" applyProtection="1">
      <alignment horizontal="center" vertical="center"/>
      <protection/>
    </xf>
    <xf numFmtId="198" fontId="10" fillId="0" borderId="37" xfId="54" applyNumberFormat="1" applyFont="1" applyFill="1" applyBorder="1" applyAlignment="1" applyProtection="1">
      <alignment horizontal="center" vertical="center"/>
      <protection/>
    </xf>
    <xf numFmtId="198" fontId="10" fillId="0" borderId="35" xfId="54" applyNumberFormat="1" applyFont="1" applyFill="1" applyBorder="1" applyAlignment="1" applyProtection="1">
      <alignment horizontal="center" vertical="center"/>
      <protection/>
    </xf>
    <xf numFmtId="1" fontId="10" fillId="0" borderId="39" xfId="54" applyNumberFormat="1" applyFont="1" applyFill="1" applyBorder="1" applyAlignment="1" applyProtection="1">
      <alignment horizontal="center" vertical="center"/>
      <protection/>
    </xf>
    <xf numFmtId="1" fontId="10" fillId="0" borderId="19" xfId="54" applyNumberFormat="1" applyFont="1" applyFill="1" applyBorder="1" applyAlignment="1" applyProtection="1">
      <alignment horizontal="center" vertical="center"/>
      <protection/>
    </xf>
    <xf numFmtId="49" fontId="6" fillId="0" borderId="31" xfId="0" applyNumberFormat="1" applyFont="1" applyFill="1" applyBorder="1" applyAlignment="1" applyProtection="1">
      <alignment horizontal="center" vertical="center"/>
      <protection/>
    </xf>
    <xf numFmtId="200" fontId="26" fillId="0" borderId="27" xfId="0" applyNumberFormat="1" applyFont="1" applyFill="1" applyBorder="1" applyAlignment="1" applyProtection="1">
      <alignment horizontal="center" vertical="center"/>
      <protection/>
    </xf>
    <xf numFmtId="1" fontId="10" fillId="0" borderId="65" xfId="0" applyNumberFormat="1" applyFont="1" applyFill="1" applyBorder="1" applyAlignment="1" applyProtection="1">
      <alignment horizontal="center" vertical="center"/>
      <protection/>
    </xf>
    <xf numFmtId="198" fontId="10" fillId="0" borderId="0" xfId="54" applyNumberFormat="1" applyFont="1" applyFill="1" applyBorder="1" applyAlignment="1" applyProtection="1">
      <alignment horizontal="center" vertical="center"/>
      <protection/>
    </xf>
    <xf numFmtId="200" fontId="6" fillId="0" borderId="21" xfId="0" applyNumberFormat="1" applyFont="1" applyFill="1" applyBorder="1" applyAlignment="1" applyProtection="1">
      <alignment horizontal="center" vertical="center"/>
      <protection/>
    </xf>
    <xf numFmtId="200" fontId="6" fillId="0" borderId="20" xfId="0" applyNumberFormat="1" applyFont="1" applyFill="1" applyBorder="1" applyAlignment="1" applyProtection="1">
      <alignment horizontal="center" vertical="center"/>
      <protection/>
    </xf>
    <xf numFmtId="200" fontId="6" fillId="0" borderId="24" xfId="0" applyNumberFormat="1" applyFont="1" applyFill="1" applyBorder="1" applyAlignment="1" applyProtection="1">
      <alignment horizontal="center" vertical="center"/>
      <protection/>
    </xf>
    <xf numFmtId="198" fontId="10" fillId="0" borderId="65" xfId="0" applyNumberFormat="1" applyFont="1" applyFill="1" applyBorder="1" applyAlignment="1" applyProtection="1">
      <alignment horizontal="center" vertical="center"/>
      <protection/>
    </xf>
    <xf numFmtId="200" fontId="10" fillId="0" borderId="65" xfId="0" applyNumberFormat="1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>
      <alignment horizontal="left" vertical="top" wrapText="1"/>
    </xf>
    <xf numFmtId="200" fontId="10" fillId="0" borderId="27" xfId="54" applyNumberFormat="1" applyFont="1" applyFill="1" applyBorder="1" applyAlignment="1">
      <alignment horizontal="center" vertical="center" wrapText="1"/>
      <protection/>
    </xf>
    <xf numFmtId="198" fontId="10" fillId="0" borderId="72" xfId="0" applyNumberFormat="1" applyFont="1" applyFill="1" applyBorder="1" applyAlignment="1" applyProtection="1">
      <alignment horizontal="center" vertical="center"/>
      <protection/>
    </xf>
    <xf numFmtId="1" fontId="10" fillId="0" borderId="72" xfId="0" applyNumberFormat="1" applyFont="1" applyFill="1" applyBorder="1" applyAlignment="1" applyProtection="1">
      <alignment horizontal="center" vertical="center"/>
      <protection/>
    </xf>
    <xf numFmtId="1" fontId="10" fillId="0" borderId="73" xfId="0" applyNumberFormat="1" applyFont="1" applyFill="1" applyBorder="1" applyAlignment="1" applyProtection="1">
      <alignment horizontal="center" vertical="center"/>
      <protection/>
    </xf>
    <xf numFmtId="198" fontId="10" fillId="0" borderId="40" xfId="54" applyNumberFormat="1" applyFont="1" applyFill="1" applyBorder="1" applyAlignment="1">
      <alignment horizontal="center" vertical="center" wrapText="1"/>
      <protection/>
    </xf>
    <xf numFmtId="1" fontId="10" fillId="0" borderId="74" xfId="54" applyNumberFormat="1" applyFont="1" applyFill="1" applyBorder="1" applyAlignment="1">
      <alignment horizontal="center" vertical="center" wrapText="1"/>
      <protection/>
    </xf>
    <xf numFmtId="200" fontId="6" fillId="0" borderId="66" xfId="54" applyNumberFormat="1" applyFont="1" applyFill="1" applyBorder="1" applyAlignment="1" applyProtection="1">
      <alignment horizontal="left" vertical="center"/>
      <protection/>
    </xf>
    <xf numFmtId="200" fontId="10" fillId="0" borderId="14" xfId="54" applyNumberFormat="1" applyFont="1" applyFill="1" applyBorder="1" applyAlignment="1" applyProtection="1">
      <alignment horizontal="center" vertical="center"/>
      <protection/>
    </xf>
    <xf numFmtId="200" fontId="6" fillId="0" borderId="15" xfId="54" applyNumberFormat="1" applyFont="1" applyFill="1" applyBorder="1" applyAlignment="1" applyProtection="1">
      <alignment horizontal="center" vertical="center"/>
      <protection/>
    </xf>
    <xf numFmtId="200" fontId="10" fillId="0" borderId="15" xfId="54" applyNumberFormat="1" applyFont="1" applyFill="1" applyBorder="1" applyAlignment="1" applyProtection="1">
      <alignment horizontal="center" vertical="center"/>
      <protection/>
    </xf>
    <xf numFmtId="200" fontId="10" fillId="0" borderId="16" xfId="54" applyNumberFormat="1" applyFont="1" applyFill="1" applyBorder="1" applyAlignment="1" applyProtection="1">
      <alignment horizontal="center" vertical="center"/>
      <protection/>
    </xf>
    <xf numFmtId="197" fontId="10" fillId="0" borderId="29" xfId="54" applyNumberFormat="1" applyFont="1" applyFill="1" applyBorder="1" applyAlignment="1" applyProtection="1">
      <alignment horizontal="center" vertical="center"/>
      <protection/>
    </xf>
    <xf numFmtId="200" fontId="10" fillId="0" borderId="29" xfId="54" applyNumberFormat="1" applyFont="1" applyFill="1" applyBorder="1" applyAlignment="1" applyProtection="1">
      <alignment horizontal="center" vertical="center"/>
      <protection/>
    </xf>
    <xf numFmtId="200" fontId="6" fillId="0" borderId="14" xfId="54" applyNumberFormat="1" applyFont="1" applyFill="1" applyBorder="1" applyAlignment="1" applyProtection="1">
      <alignment horizontal="center" vertical="center"/>
      <protection/>
    </xf>
    <xf numFmtId="204" fontId="10" fillId="0" borderId="32" xfId="54" applyNumberFormat="1" applyFont="1" applyFill="1" applyBorder="1" applyAlignment="1" applyProtection="1">
      <alignment horizontal="center" vertical="center"/>
      <protection/>
    </xf>
    <xf numFmtId="201" fontId="10" fillId="0" borderId="18" xfId="54" applyNumberFormat="1" applyFont="1" applyFill="1" applyBorder="1" applyAlignment="1" applyProtection="1">
      <alignment horizontal="center" vertical="center"/>
      <protection/>
    </xf>
    <xf numFmtId="199" fontId="10" fillId="0" borderId="0" xfId="54" applyNumberFormat="1" applyFont="1" applyFill="1" applyBorder="1" applyAlignment="1" applyProtection="1">
      <alignment horizontal="left" vertical="center"/>
      <protection/>
    </xf>
    <xf numFmtId="0" fontId="10" fillId="0" borderId="75" xfId="54" applyFont="1" applyFill="1" applyBorder="1" applyAlignment="1" applyProtection="1">
      <alignment horizontal="right" vertical="center"/>
      <protection/>
    </xf>
    <xf numFmtId="199" fontId="10" fillId="0" borderId="49" xfId="54" applyNumberFormat="1" applyFont="1" applyFill="1" applyBorder="1" applyAlignment="1" applyProtection="1">
      <alignment horizontal="right" vertical="center"/>
      <protection/>
    </xf>
    <xf numFmtId="0" fontId="10" fillId="0" borderId="0" xfId="54" applyFont="1" applyFill="1" applyBorder="1" applyAlignment="1" applyProtection="1">
      <alignment horizontal="right" vertical="center"/>
      <protection/>
    </xf>
    <xf numFmtId="198" fontId="6" fillId="0" borderId="0" xfId="54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37" xfId="0" applyFont="1" applyFill="1" applyBorder="1" applyAlignment="1" applyProtection="1">
      <alignment horizontal="right" vertical="center"/>
      <protection/>
    </xf>
    <xf numFmtId="0" fontId="12" fillId="0" borderId="37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199" fontId="10" fillId="0" borderId="0" xfId="54" applyNumberFormat="1" applyFont="1" applyFill="1" applyBorder="1" applyAlignment="1" applyProtection="1">
      <alignment horizontal="right" vertical="center"/>
      <protection/>
    </xf>
    <xf numFmtId="0" fontId="10" fillId="0" borderId="63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199" fontId="6" fillId="0" borderId="0" xfId="54" applyNumberFormat="1" applyFont="1" applyFill="1" applyBorder="1" applyAlignment="1" applyProtection="1">
      <alignment horizontal="left" vertical="center"/>
      <protection/>
    </xf>
    <xf numFmtId="199" fontId="6" fillId="0" borderId="37" xfId="54" applyNumberFormat="1" applyFont="1" applyFill="1" applyBorder="1" applyAlignment="1" applyProtection="1">
      <alignment vertical="center"/>
      <protection/>
    </xf>
    <xf numFmtId="199" fontId="27" fillId="0" borderId="0" xfId="54" applyNumberFormat="1" applyFont="1" applyFill="1" applyBorder="1" applyAlignment="1" applyProtection="1">
      <alignment horizontal="left"/>
      <protection/>
    </xf>
    <xf numFmtId="0" fontId="6" fillId="0" borderId="0" xfId="54" applyFont="1" applyFill="1" applyBorder="1" applyAlignment="1">
      <alignment horizontal="center" wrapText="1"/>
      <protection/>
    </xf>
    <xf numFmtId="0" fontId="6" fillId="0" borderId="0" xfId="54" applyNumberFormat="1" applyFont="1" applyFill="1" applyBorder="1" applyAlignment="1" applyProtection="1">
      <alignment horizontal="center" vertical="center"/>
      <protection/>
    </xf>
    <xf numFmtId="199" fontId="24" fillId="0" borderId="0" xfId="54" applyNumberFormat="1" applyFont="1" applyFill="1" applyBorder="1" applyAlignment="1" applyProtection="1">
      <alignment horizontal="center" vertical="center" wrapText="1"/>
      <protection/>
    </xf>
    <xf numFmtId="0" fontId="24" fillId="0" borderId="37" xfId="54" applyNumberFormat="1" applyFont="1" applyFill="1" applyBorder="1" applyAlignment="1" applyProtection="1">
      <alignment horizontal="center" vertical="center" wrapText="1"/>
      <protection/>
    </xf>
    <xf numFmtId="199" fontId="27" fillId="0" borderId="37" xfId="54" applyNumberFormat="1" applyFont="1" applyFill="1" applyBorder="1" applyAlignment="1" applyProtection="1">
      <alignment horizontal="left"/>
      <protection/>
    </xf>
    <xf numFmtId="199" fontId="24" fillId="0" borderId="37" xfId="54" applyNumberFormat="1" applyFont="1" applyFill="1" applyBorder="1" applyAlignment="1" applyProtection="1">
      <alignment horizontal="center" vertical="center" wrapText="1"/>
      <protection/>
    </xf>
    <xf numFmtId="0" fontId="24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Font="1" applyFill="1" applyBorder="1" applyAlignment="1">
      <alignment horizontal="left" wrapText="1"/>
      <protection/>
    </xf>
    <xf numFmtId="199" fontId="2" fillId="33" borderId="0" xfId="54" applyNumberFormat="1" applyFont="1" applyFill="1" applyBorder="1" applyAlignment="1" applyProtection="1">
      <alignment vertical="center"/>
      <protection/>
    </xf>
    <xf numFmtId="199" fontId="6" fillId="36" borderId="0" xfId="54" applyNumberFormat="1" applyFont="1" applyFill="1" applyBorder="1" applyAlignment="1" applyProtection="1">
      <alignment vertical="center"/>
      <protection/>
    </xf>
    <xf numFmtId="199" fontId="2" fillId="36" borderId="0" xfId="54" applyNumberFormat="1" applyFont="1" applyFill="1" applyBorder="1" applyAlignment="1" applyProtection="1">
      <alignment vertical="center"/>
      <protection/>
    </xf>
    <xf numFmtId="199" fontId="10" fillId="36" borderId="0" xfId="54" applyNumberFormat="1" applyFont="1" applyFill="1" applyBorder="1" applyAlignment="1" applyProtection="1">
      <alignment vertical="center"/>
      <protection/>
    </xf>
    <xf numFmtId="49" fontId="6" fillId="0" borderId="41" xfId="54" applyNumberFormat="1" applyFont="1" applyFill="1" applyBorder="1" applyAlignment="1">
      <alignment horizontal="center" vertical="center" wrapText="1"/>
      <protection/>
    </xf>
    <xf numFmtId="49" fontId="6" fillId="0" borderId="39" xfId="54" applyNumberFormat="1" applyFont="1" applyFill="1" applyBorder="1" applyAlignment="1">
      <alignment horizontal="center" vertical="center" wrapText="1"/>
      <protection/>
    </xf>
    <xf numFmtId="199" fontId="6" fillId="0" borderId="34" xfId="54" applyNumberFormat="1" applyFont="1" applyFill="1" applyBorder="1" applyAlignment="1" applyProtection="1">
      <alignment horizontal="center" vertical="center" wrapText="1"/>
      <protection/>
    </xf>
    <xf numFmtId="198" fontId="10" fillId="0" borderId="42" xfId="54" applyNumberFormat="1" applyFont="1" applyFill="1" applyBorder="1" applyAlignment="1" applyProtection="1">
      <alignment horizontal="center" vertical="center"/>
      <protection/>
    </xf>
    <xf numFmtId="1" fontId="10" fillId="0" borderId="76" xfId="54" applyNumberFormat="1" applyFont="1" applyFill="1" applyBorder="1" applyAlignment="1" applyProtection="1">
      <alignment horizontal="center" vertical="center"/>
      <protection/>
    </xf>
    <xf numFmtId="1" fontId="10" fillId="0" borderId="35" xfId="54" applyNumberFormat="1" applyFont="1" applyFill="1" applyBorder="1" applyAlignment="1" applyProtection="1">
      <alignment horizontal="center" vertical="center"/>
      <protection/>
    </xf>
    <xf numFmtId="1" fontId="6" fillId="0" borderId="41" xfId="54" applyNumberFormat="1" applyFont="1" applyFill="1" applyBorder="1" applyAlignment="1" applyProtection="1">
      <alignment horizontal="center" vertical="center"/>
      <protection/>
    </xf>
    <xf numFmtId="1" fontId="10" fillId="0" borderId="41" xfId="54" applyNumberFormat="1" applyFont="1" applyFill="1" applyBorder="1" applyAlignment="1" applyProtection="1">
      <alignment horizontal="center" vertical="center"/>
      <protection/>
    </xf>
    <xf numFmtId="0" fontId="6" fillId="0" borderId="33" xfId="54" applyFont="1" applyFill="1" applyBorder="1" applyAlignment="1">
      <alignment horizontal="center" vertical="center" wrapText="1"/>
      <protection/>
    </xf>
    <xf numFmtId="0" fontId="6" fillId="0" borderId="34" xfId="54" applyFont="1" applyFill="1" applyBorder="1" applyAlignment="1">
      <alignment horizontal="center" vertical="center" wrapText="1"/>
      <protection/>
    </xf>
    <xf numFmtId="0" fontId="6" fillId="0" borderId="39" xfId="54" applyFont="1" applyFill="1" applyBorder="1" applyAlignment="1">
      <alignment horizontal="center" vertical="center" wrapText="1"/>
      <protection/>
    </xf>
    <xf numFmtId="0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199" fontId="6" fillId="0" borderId="19" xfId="0" applyNumberFormat="1" applyFont="1" applyFill="1" applyBorder="1" applyAlignment="1" applyProtection="1">
      <alignment horizontal="center" vertical="center" wrapText="1"/>
      <protection/>
    </xf>
    <xf numFmtId="198" fontId="6" fillId="0" borderId="42" xfId="54" applyNumberFormat="1" applyFont="1" applyFill="1" applyBorder="1" applyAlignment="1" applyProtection="1">
      <alignment horizontal="center" vertical="center"/>
      <protection/>
    </xf>
    <xf numFmtId="1" fontId="6" fillId="0" borderId="76" xfId="54" applyNumberFormat="1" applyFont="1" applyFill="1" applyBorder="1" applyAlignment="1" applyProtection="1">
      <alignment horizontal="center" vertical="center"/>
      <protection/>
    </xf>
    <xf numFmtId="1" fontId="6" fillId="0" borderId="18" xfId="54" applyNumberFormat="1" applyFont="1" applyFill="1" applyBorder="1" applyAlignment="1" applyProtection="1">
      <alignment horizontal="center" vertical="center"/>
      <protection/>
    </xf>
    <xf numFmtId="1" fontId="6" fillId="0" borderId="19" xfId="54" applyNumberFormat="1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>
      <alignment horizontal="center" vertical="center" wrapText="1"/>
    </xf>
    <xf numFmtId="49" fontId="6" fillId="0" borderId="18" xfId="54" applyNumberFormat="1" applyFont="1" applyFill="1" applyBorder="1" applyAlignment="1">
      <alignment horizontal="center" vertical="center" wrapText="1"/>
      <protection/>
    </xf>
    <xf numFmtId="49" fontId="6" fillId="0" borderId="23" xfId="54" applyNumberFormat="1" applyFont="1" applyFill="1" applyBorder="1" applyAlignment="1">
      <alignment horizontal="center" vertical="center" wrapText="1"/>
      <protection/>
    </xf>
    <xf numFmtId="201" fontId="6" fillId="0" borderId="36" xfId="54" applyNumberFormat="1" applyFont="1" applyFill="1" applyBorder="1" applyAlignment="1" applyProtection="1">
      <alignment horizontal="center" vertical="center"/>
      <protection/>
    </xf>
    <xf numFmtId="0" fontId="6" fillId="0" borderId="43" xfId="54" applyFont="1" applyFill="1" applyBorder="1" applyAlignment="1">
      <alignment horizontal="center" vertical="center" wrapText="1"/>
      <protection/>
    </xf>
    <xf numFmtId="199" fontId="6" fillId="0" borderId="23" xfId="54" applyNumberFormat="1" applyFont="1" applyFill="1" applyBorder="1" applyAlignment="1" applyProtection="1">
      <alignment horizontal="center" vertical="center"/>
      <protection/>
    </xf>
    <xf numFmtId="200" fontId="26" fillId="0" borderId="19" xfId="54" applyNumberFormat="1" applyFont="1" applyFill="1" applyBorder="1" applyAlignment="1" applyProtection="1">
      <alignment horizontal="center" vertical="center"/>
      <protection/>
    </xf>
    <xf numFmtId="0" fontId="6" fillId="0" borderId="41" xfId="0" applyNumberFormat="1" applyFont="1" applyFill="1" applyBorder="1" applyAlignment="1">
      <alignment horizontal="center" vertical="center" wrapText="1"/>
    </xf>
    <xf numFmtId="0" fontId="6" fillId="0" borderId="41" xfId="54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0" fontId="10" fillId="0" borderId="16" xfId="54" applyNumberFormat="1" applyFont="1" applyFill="1" applyBorder="1" applyAlignment="1" applyProtection="1">
      <alignment horizontal="center" vertical="center"/>
      <protection/>
    </xf>
    <xf numFmtId="0" fontId="6" fillId="0" borderId="56" xfId="54" applyFont="1" applyFill="1" applyBorder="1" applyAlignment="1">
      <alignment horizontal="center" vertical="center" wrapText="1"/>
      <protection/>
    </xf>
    <xf numFmtId="0" fontId="6" fillId="0" borderId="57" xfId="54" applyFont="1" applyFill="1" applyBorder="1" applyAlignment="1">
      <alignment horizontal="center" vertical="center" wrapText="1"/>
      <protection/>
    </xf>
    <xf numFmtId="0" fontId="6" fillId="0" borderId="77" xfId="54" applyFont="1" applyFill="1" applyBorder="1" applyAlignment="1">
      <alignment horizontal="center" vertical="center" wrapText="1"/>
      <protection/>
    </xf>
    <xf numFmtId="0" fontId="10" fillId="0" borderId="23" xfId="54" applyFont="1" applyFill="1" applyBorder="1" applyAlignment="1">
      <alignment horizontal="center" vertical="center" wrapText="1"/>
      <protection/>
    </xf>
    <xf numFmtId="0" fontId="6" fillId="0" borderId="26" xfId="54" applyFont="1" applyFill="1" applyBorder="1" applyAlignment="1">
      <alignment horizontal="center" vertical="center" wrapText="1"/>
      <protection/>
    </xf>
    <xf numFmtId="0" fontId="6" fillId="0" borderId="19" xfId="54" applyFont="1" applyFill="1" applyBorder="1" applyAlignment="1">
      <alignment horizontal="center" vertical="center" wrapText="1"/>
      <protection/>
    </xf>
    <xf numFmtId="199" fontId="6" fillId="0" borderId="44" xfId="54" applyNumberFormat="1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>
      <alignment horizontal="center" vertical="center" wrapText="1"/>
    </xf>
    <xf numFmtId="199" fontId="10" fillId="0" borderId="18" xfId="54" applyNumberFormat="1" applyFont="1" applyFill="1" applyBorder="1" applyAlignment="1" applyProtection="1">
      <alignment horizontal="center" vertical="center"/>
      <protection/>
    </xf>
    <xf numFmtId="199" fontId="36" fillId="0" borderId="0" xfId="54" applyNumberFormat="1" applyFont="1" applyFill="1" applyBorder="1" applyAlignment="1" applyProtection="1">
      <alignment vertical="center"/>
      <protection/>
    </xf>
    <xf numFmtId="199" fontId="2" fillId="0" borderId="0" xfId="54" applyNumberFormat="1" applyFont="1" applyFill="1" applyBorder="1" applyAlignment="1" applyProtection="1">
      <alignment vertical="center"/>
      <protection/>
    </xf>
    <xf numFmtId="197" fontId="36" fillId="0" borderId="0" xfId="54" applyNumberFormat="1" applyFont="1" applyFill="1" applyBorder="1" applyAlignment="1" applyProtection="1">
      <alignment vertical="center"/>
      <protection/>
    </xf>
    <xf numFmtId="200" fontId="10" fillId="0" borderId="30" xfId="54" applyNumberFormat="1" applyFont="1" applyFill="1" applyBorder="1" applyAlignment="1" applyProtection="1">
      <alignment horizontal="center" vertical="center"/>
      <protection/>
    </xf>
    <xf numFmtId="200" fontId="10" fillId="0" borderId="26" xfId="54" applyNumberFormat="1" applyFont="1" applyFill="1" applyBorder="1" applyAlignment="1" applyProtection="1">
      <alignment horizontal="center" vertical="center"/>
      <protection/>
    </xf>
    <xf numFmtId="200" fontId="6" fillId="0" borderId="26" xfId="54" applyNumberFormat="1" applyFont="1" applyFill="1" applyBorder="1" applyAlignment="1" applyProtection="1">
      <alignment horizontal="center" vertical="center"/>
      <protection/>
    </xf>
    <xf numFmtId="200" fontId="6" fillId="0" borderId="23" xfId="54" applyNumberFormat="1" applyFont="1" applyFill="1" applyBorder="1" applyAlignment="1" applyProtection="1">
      <alignment horizontal="center" vertical="center"/>
      <protection/>
    </xf>
    <xf numFmtId="200" fontId="10" fillId="0" borderId="25" xfId="54" applyNumberFormat="1" applyFont="1" applyFill="1" applyBorder="1" applyAlignment="1" applyProtection="1">
      <alignment horizontal="center" vertical="center"/>
      <protection/>
    </xf>
    <xf numFmtId="200" fontId="6" fillId="0" borderId="30" xfId="54" applyNumberFormat="1" applyFont="1" applyFill="1" applyBorder="1" applyAlignment="1" applyProtection="1">
      <alignment horizontal="center" vertical="center"/>
      <protection/>
    </xf>
    <xf numFmtId="204" fontId="10" fillId="0" borderId="30" xfId="54" applyNumberFormat="1" applyFont="1" applyFill="1" applyBorder="1" applyAlignment="1" applyProtection="1">
      <alignment horizontal="center" vertical="center"/>
      <protection/>
    </xf>
    <xf numFmtId="1" fontId="10" fillId="0" borderId="0" xfId="54" applyNumberFormat="1" applyFont="1" applyFill="1" applyBorder="1" applyAlignment="1" applyProtection="1">
      <alignment horizontal="center" vertical="center"/>
      <protection/>
    </xf>
    <xf numFmtId="1" fontId="10" fillId="0" borderId="12" xfId="54" applyNumberFormat="1" applyFont="1" applyFill="1" applyBorder="1" applyAlignment="1" applyProtection="1">
      <alignment horizontal="center" vertical="center"/>
      <protection/>
    </xf>
    <xf numFmtId="1" fontId="10" fillId="0" borderId="13" xfId="54" applyNumberFormat="1" applyFont="1" applyFill="1" applyBorder="1" applyAlignment="1" applyProtection="1">
      <alignment horizontal="center" vertical="center"/>
      <protection/>
    </xf>
    <xf numFmtId="198" fontId="10" fillId="0" borderId="63" xfId="54" applyNumberFormat="1" applyFont="1" applyFill="1" applyBorder="1" applyAlignment="1" applyProtection="1">
      <alignment horizontal="center" vertical="center"/>
      <protection/>
    </xf>
    <xf numFmtId="198" fontId="10" fillId="0" borderId="78" xfId="54" applyNumberFormat="1" applyFont="1" applyFill="1" applyBorder="1" applyAlignment="1" applyProtection="1">
      <alignment horizontal="center" vertical="center"/>
      <protection/>
    </xf>
    <xf numFmtId="0" fontId="10" fillId="0" borderId="79" xfId="54" applyFont="1" applyFill="1" applyBorder="1" applyAlignment="1">
      <alignment horizontal="center" vertical="center" wrapText="1"/>
      <protection/>
    </xf>
    <xf numFmtId="0" fontId="10" fillId="0" borderId="58" xfId="54" applyFont="1" applyFill="1" applyBorder="1" applyAlignment="1">
      <alignment horizontal="center" vertical="center" wrapText="1"/>
      <protection/>
    </xf>
    <xf numFmtId="0" fontId="37" fillId="0" borderId="19" xfId="54" applyFont="1" applyFill="1" applyBorder="1" applyAlignment="1">
      <alignment horizontal="center" vertical="center" wrapText="1"/>
      <protection/>
    </xf>
    <xf numFmtId="0" fontId="37" fillId="0" borderId="38" xfId="54" applyFont="1" applyFill="1" applyBorder="1" applyAlignment="1">
      <alignment horizontal="center" vertical="center" wrapText="1"/>
      <protection/>
    </xf>
    <xf numFmtId="0" fontId="37" fillId="0" borderId="17" xfId="54" applyFont="1" applyFill="1" applyBorder="1" applyAlignment="1">
      <alignment horizontal="center" vertical="center" wrapText="1"/>
      <protection/>
    </xf>
    <xf numFmtId="198" fontId="23" fillId="0" borderId="58" xfId="54" applyNumberFormat="1" applyFont="1" applyFill="1" applyBorder="1" applyAlignment="1">
      <alignment horizontal="center" vertical="center" wrapText="1"/>
      <protection/>
    </xf>
    <xf numFmtId="1" fontId="23" fillId="0" borderId="58" xfId="54" applyNumberFormat="1" applyFont="1" applyFill="1" applyBorder="1" applyAlignment="1">
      <alignment horizontal="center" vertical="center" wrapText="1"/>
      <protection/>
    </xf>
    <xf numFmtId="198" fontId="23" fillId="0" borderId="52" xfId="54" applyNumberFormat="1" applyFont="1" applyFill="1" applyBorder="1" applyAlignment="1">
      <alignment horizontal="center" vertical="center" wrapText="1"/>
      <protection/>
    </xf>
    <xf numFmtId="204" fontId="6" fillId="0" borderId="42" xfId="54" applyNumberFormat="1" applyFont="1" applyFill="1" applyBorder="1" applyAlignment="1" applyProtection="1">
      <alignment horizontal="center" vertical="center"/>
      <protection/>
    </xf>
    <xf numFmtId="200" fontId="6" fillId="0" borderId="44" xfId="54" applyNumberFormat="1" applyFont="1" applyFill="1" applyBorder="1" applyAlignment="1" applyProtection="1">
      <alignment horizontal="center" vertical="center"/>
      <protection/>
    </xf>
    <xf numFmtId="204" fontId="10" fillId="0" borderId="51" xfId="54" applyNumberFormat="1" applyFont="1" applyFill="1" applyBorder="1" applyAlignment="1" applyProtection="1">
      <alignment horizontal="center" vertical="center"/>
      <protection/>
    </xf>
    <xf numFmtId="0" fontId="6" fillId="0" borderId="15" xfId="54" applyFont="1" applyFill="1" applyBorder="1" applyAlignment="1">
      <alignment horizontal="center" vertical="center" wrapText="1"/>
      <protection/>
    </xf>
    <xf numFmtId="0" fontId="6" fillId="0" borderId="16" xfId="54" applyFont="1" applyFill="1" applyBorder="1" applyAlignment="1">
      <alignment horizontal="center" vertical="center" wrapText="1"/>
      <protection/>
    </xf>
    <xf numFmtId="201" fontId="10" fillId="0" borderId="80" xfId="54" applyNumberFormat="1" applyFont="1" applyFill="1" applyBorder="1" applyAlignment="1" applyProtection="1">
      <alignment horizontal="center" vertical="center"/>
      <protection/>
    </xf>
    <xf numFmtId="0" fontId="6" fillId="0" borderId="25" xfId="54" applyFont="1" applyFill="1" applyBorder="1" applyAlignment="1">
      <alignment horizontal="center" vertical="center" wrapText="1"/>
      <protection/>
    </xf>
    <xf numFmtId="0" fontId="6" fillId="0" borderId="81" xfId="54" applyFont="1" applyFill="1" applyBorder="1" applyAlignment="1">
      <alignment horizontal="center" vertical="center" wrapText="1"/>
      <protection/>
    </xf>
    <xf numFmtId="0" fontId="6" fillId="0" borderId="14" xfId="54" applyFont="1" applyFill="1" applyBorder="1" applyAlignment="1">
      <alignment horizontal="center" vertical="center" wrapText="1"/>
      <protection/>
    </xf>
    <xf numFmtId="49" fontId="6" fillId="0" borderId="30" xfId="0" applyNumberFormat="1" applyFont="1" applyFill="1" applyBorder="1" applyAlignment="1">
      <alignment horizontal="right" vertical="center" wrapText="1"/>
    </xf>
    <xf numFmtId="49" fontId="6" fillId="0" borderId="30" xfId="54" applyNumberFormat="1" applyFont="1" applyFill="1" applyBorder="1" applyAlignment="1">
      <alignment horizontal="right" vertical="center" wrapText="1"/>
      <protection/>
    </xf>
    <xf numFmtId="0" fontId="6" fillId="0" borderId="30" xfId="54" applyFont="1" applyFill="1" applyBorder="1" applyAlignment="1">
      <alignment horizontal="center" vertical="center" wrapText="1"/>
      <protection/>
    </xf>
    <xf numFmtId="1" fontId="10" fillId="0" borderId="30" xfId="54" applyNumberFormat="1" applyFont="1" applyFill="1" applyBorder="1" applyAlignment="1">
      <alignment horizontal="center" vertical="center" wrapText="1"/>
      <protection/>
    </xf>
    <xf numFmtId="196" fontId="10" fillId="0" borderId="44" xfId="54" applyNumberFormat="1" applyFont="1" applyFill="1" applyBorder="1" applyAlignment="1">
      <alignment horizontal="center" vertical="center" wrapText="1"/>
      <protection/>
    </xf>
    <xf numFmtId="196" fontId="10" fillId="0" borderId="63" xfId="54" applyNumberFormat="1" applyFont="1" applyFill="1" applyBorder="1" applyAlignment="1">
      <alignment horizontal="center" vertical="center" wrapText="1"/>
      <protection/>
    </xf>
    <xf numFmtId="198" fontId="36" fillId="0" borderId="0" xfId="54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horizontal="center" vertical="center" wrapText="1"/>
    </xf>
    <xf numFmtId="198" fontId="10" fillId="0" borderId="74" xfId="54" applyNumberFormat="1" applyFont="1" applyFill="1" applyBorder="1" applyAlignment="1">
      <alignment horizontal="center" vertical="center" wrapText="1"/>
      <protection/>
    </xf>
    <xf numFmtId="1" fontId="10" fillId="0" borderId="58" xfId="54" applyNumberFormat="1" applyFont="1" applyFill="1" applyBorder="1" applyAlignment="1">
      <alignment horizontal="center" vertical="center" wrapText="1"/>
      <protection/>
    </xf>
    <xf numFmtId="0" fontId="10" fillId="0" borderId="79" xfId="0" applyFont="1" applyFill="1" applyBorder="1" applyAlignment="1">
      <alignment horizontal="center" vertical="center" wrapText="1"/>
    </xf>
    <xf numFmtId="49" fontId="38" fillId="0" borderId="76" xfId="0" applyNumberFormat="1" applyFont="1" applyFill="1" applyBorder="1" applyAlignment="1" applyProtection="1">
      <alignment horizontal="center" vertical="center"/>
      <protection/>
    </xf>
    <xf numFmtId="49" fontId="38" fillId="0" borderId="43" xfId="0" applyNumberFormat="1" applyFont="1" applyFill="1" applyBorder="1" applyAlignment="1" applyProtection="1">
      <alignment horizontal="center" vertical="center"/>
      <protection/>
    </xf>
    <xf numFmtId="49" fontId="38" fillId="0" borderId="62" xfId="0" applyNumberFormat="1" applyFont="1" applyFill="1" applyBorder="1" applyAlignment="1" applyProtection="1">
      <alignment horizontal="center" vertical="center"/>
      <protection/>
    </xf>
    <xf numFmtId="49" fontId="38" fillId="0" borderId="51" xfId="0" applyNumberFormat="1" applyFont="1" applyFill="1" applyBorder="1" applyAlignment="1" applyProtection="1">
      <alignment horizontal="center" vertical="center"/>
      <protection/>
    </xf>
    <xf numFmtId="49" fontId="6" fillId="0" borderId="32" xfId="54" applyNumberFormat="1" applyFont="1" applyFill="1" applyBorder="1" applyAlignment="1">
      <alignment horizontal="center" vertical="center" wrapText="1"/>
      <protection/>
    </xf>
    <xf numFmtId="198" fontId="10" fillId="0" borderId="82" xfId="54" applyNumberFormat="1" applyFont="1" applyFill="1" applyBorder="1" applyAlignment="1" applyProtection="1">
      <alignment horizontal="center" vertical="center"/>
      <protection/>
    </xf>
    <xf numFmtId="0" fontId="10" fillId="0" borderId="0" xfId="54" applyNumberFormat="1" applyFont="1" applyFill="1" applyBorder="1" applyAlignment="1" applyProtection="1">
      <alignment horizontal="center" vertical="center"/>
      <protection/>
    </xf>
    <xf numFmtId="49" fontId="6" fillId="0" borderId="83" xfId="0" applyNumberFormat="1" applyFont="1" applyFill="1" applyBorder="1" applyAlignment="1">
      <alignment horizontal="center" vertical="center"/>
    </xf>
    <xf numFmtId="49" fontId="6" fillId="0" borderId="84" xfId="0" applyNumberFormat="1" applyFont="1" applyFill="1" applyBorder="1" applyAlignment="1">
      <alignment horizontal="center" vertical="center"/>
    </xf>
    <xf numFmtId="0" fontId="25" fillId="0" borderId="85" xfId="0" applyNumberFormat="1" applyFont="1" applyFill="1" applyBorder="1" applyAlignment="1" applyProtection="1">
      <alignment horizontal="center" vertical="center"/>
      <protection/>
    </xf>
    <xf numFmtId="0" fontId="6" fillId="0" borderId="86" xfId="0" applyNumberFormat="1" applyFont="1" applyFill="1" applyBorder="1" applyAlignment="1">
      <alignment horizontal="center" vertical="center" wrapText="1"/>
    </xf>
    <xf numFmtId="0" fontId="6" fillId="0" borderId="83" xfId="0" applyNumberFormat="1" applyFont="1" applyFill="1" applyBorder="1" applyAlignment="1">
      <alignment horizontal="center" vertical="center" wrapText="1"/>
    </xf>
    <xf numFmtId="0" fontId="6" fillId="0" borderId="87" xfId="0" applyNumberFormat="1" applyFont="1" applyFill="1" applyBorder="1" applyAlignment="1">
      <alignment horizontal="center" vertical="center" wrapText="1"/>
    </xf>
    <xf numFmtId="0" fontId="6" fillId="0" borderId="88" xfId="0" applyNumberFormat="1" applyFont="1" applyFill="1" applyBorder="1" applyAlignment="1">
      <alignment horizontal="center" vertical="center" wrapText="1"/>
    </xf>
    <xf numFmtId="0" fontId="6" fillId="0" borderId="89" xfId="0" applyNumberFormat="1" applyFont="1" applyFill="1" applyBorder="1" applyAlignment="1">
      <alignment horizontal="center" vertical="center" wrapText="1"/>
    </xf>
    <xf numFmtId="0" fontId="6" fillId="0" borderId="90" xfId="0" applyNumberFormat="1" applyFont="1" applyFill="1" applyBorder="1" applyAlignment="1">
      <alignment horizontal="center" vertical="center" wrapText="1"/>
    </xf>
    <xf numFmtId="0" fontId="6" fillId="0" borderId="83" xfId="0" applyNumberFormat="1" applyFont="1" applyFill="1" applyBorder="1" applyAlignment="1">
      <alignment horizontal="center" vertical="center"/>
    </xf>
    <xf numFmtId="0" fontId="25" fillId="0" borderId="89" xfId="0" applyNumberFormat="1" applyFont="1" applyFill="1" applyBorder="1" applyAlignment="1" applyProtection="1">
      <alignment horizontal="center" vertical="center"/>
      <protection/>
    </xf>
    <xf numFmtId="198" fontId="6" fillId="0" borderId="91" xfId="0" applyNumberFormat="1" applyFont="1" applyFill="1" applyBorder="1" applyAlignment="1" applyProtection="1">
      <alignment horizontal="center" vertical="center"/>
      <protection/>
    </xf>
    <xf numFmtId="1" fontId="6" fillId="0" borderId="92" xfId="0" applyNumberFormat="1" applyFont="1" applyFill="1" applyBorder="1" applyAlignment="1">
      <alignment horizontal="center" vertical="center"/>
    </xf>
    <xf numFmtId="0" fontId="6" fillId="0" borderId="92" xfId="0" applyNumberFormat="1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 wrapText="1"/>
    </xf>
    <xf numFmtId="0" fontId="10" fillId="0" borderId="93" xfId="0" applyFont="1" applyFill="1" applyBorder="1" applyAlignment="1">
      <alignment horizontal="center" vertical="center" wrapText="1"/>
    </xf>
    <xf numFmtId="1" fontId="10" fillId="0" borderId="83" xfId="0" applyNumberFormat="1" applyFont="1" applyFill="1" applyBorder="1" applyAlignment="1">
      <alignment horizontal="center" vertical="center"/>
    </xf>
    <xf numFmtId="0" fontId="10" fillId="0" borderId="83" xfId="0" applyNumberFormat="1" applyFont="1" applyFill="1" applyBorder="1" applyAlignment="1">
      <alignment horizontal="center" vertical="center"/>
    </xf>
    <xf numFmtId="0" fontId="6" fillId="0" borderId="88" xfId="0" applyNumberFormat="1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6" fillId="0" borderId="96" xfId="0" applyFont="1" applyFill="1" applyBorder="1" applyAlignment="1">
      <alignment horizontal="center" vertical="center" wrapText="1"/>
    </xf>
    <xf numFmtId="0" fontId="6" fillId="0" borderId="89" xfId="0" applyFont="1" applyFill="1" applyBorder="1" applyAlignment="1">
      <alignment horizontal="center" vertical="center" wrapText="1"/>
    </xf>
    <xf numFmtId="49" fontId="38" fillId="0" borderId="30" xfId="54" applyNumberFormat="1" applyFont="1" applyFill="1" applyBorder="1" applyAlignment="1">
      <alignment horizontal="left" vertical="center" wrapText="1"/>
      <protection/>
    </xf>
    <xf numFmtId="199" fontId="38" fillId="0" borderId="17" xfId="54" applyNumberFormat="1" applyFont="1" applyFill="1" applyBorder="1" applyAlignment="1" applyProtection="1">
      <alignment horizontal="center" vertical="center"/>
      <protection/>
    </xf>
    <xf numFmtId="0" fontId="38" fillId="0" borderId="18" xfId="54" applyFont="1" applyFill="1" applyBorder="1" applyAlignment="1">
      <alignment horizontal="center" vertical="center" wrapText="1"/>
      <protection/>
    </xf>
    <xf numFmtId="0" fontId="38" fillId="0" borderId="19" xfId="54" applyFont="1" applyFill="1" applyBorder="1" applyAlignment="1">
      <alignment horizontal="center" vertical="center" wrapText="1"/>
      <protection/>
    </xf>
    <xf numFmtId="0" fontId="30" fillId="0" borderId="18" xfId="54" applyFont="1" applyFill="1" applyBorder="1" applyAlignment="1">
      <alignment horizontal="center" vertical="center" wrapText="1"/>
      <protection/>
    </xf>
    <xf numFmtId="0" fontId="30" fillId="0" borderId="19" xfId="54" applyFont="1" applyFill="1" applyBorder="1" applyAlignment="1">
      <alignment horizontal="center" vertical="center" wrapText="1"/>
      <protection/>
    </xf>
    <xf numFmtId="0" fontId="38" fillId="0" borderId="17" xfId="54" applyFont="1" applyFill="1" applyBorder="1" applyAlignment="1">
      <alignment horizontal="center" vertical="center" wrapText="1"/>
      <protection/>
    </xf>
    <xf numFmtId="199" fontId="6" fillId="0" borderId="14" xfId="54" applyNumberFormat="1" applyFont="1" applyFill="1" applyBorder="1" applyAlignment="1" applyProtection="1">
      <alignment horizontal="center" vertical="center"/>
      <protection/>
    </xf>
    <xf numFmtId="0" fontId="10" fillId="0" borderId="25" xfId="54" applyFont="1" applyFill="1" applyBorder="1" applyAlignment="1">
      <alignment horizontal="center" vertical="center" wrapText="1"/>
      <protection/>
    </xf>
    <xf numFmtId="0" fontId="6" fillId="0" borderId="22" xfId="54" applyFont="1" applyFill="1" applyBorder="1" applyAlignment="1">
      <alignment horizontal="center" vertical="center" wrapText="1"/>
      <protection/>
    </xf>
    <xf numFmtId="0" fontId="10" fillId="0" borderId="29" xfId="54" applyFont="1" applyFill="1" applyBorder="1" applyAlignment="1">
      <alignment horizontal="center" vertical="center" wrapText="1"/>
      <protection/>
    </xf>
    <xf numFmtId="198" fontId="35" fillId="0" borderId="0" xfId="54" applyNumberFormat="1" applyFont="1" applyFill="1" applyBorder="1" applyAlignment="1">
      <alignment horizontal="center" vertical="center" wrapText="1"/>
      <protection/>
    </xf>
    <xf numFmtId="49" fontId="6" fillId="0" borderId="30" xfId="54" applyNumberFormat="1" applyFont="1" applyFill="1" applyBorder="1" applyAlignment="1">
      <alignment horizontal="center" vertical="center" wrapText="1"/>
      <protection/>
    </xf>
    <xf numFmtId="49" fontId="6" fillId="0" borderId="32" xfId="54" applyNumberFormat="1" applyFont="1" applyFill="1" applyBorder="1" applyAlignment="1" applyProtection="1">
      <alignment horizontal="center" vertical="center"/>
      <protection/>
    </xf>
    <xf numFmtId="199" fontId="6" fillId="0" borderId="26" xfId="54" applyNumberFormat="1" applyFont="1" applyFill="1" applyBorder="1" applyAlignment="1" applyProtection="1">
      <alignment horizontal="center" vertical="center"/>
      <protection/>
    </xf>
    <xf numFmtId="1" fontId="23" fillId="0" borderId="26" xfId="54" applyNumberFormat="1" applyFont="1" applyFill="1" applyBorder="1" applyAlignment="1">
      <alignment horizontal="center" vertical="center" wrapText="1"/>
      <protection/>
    </xf>
    <xf numFmtId="49" fontId="6" fillId="0" borderId="30" xfId="0" applyNumberFormat="1" applyFont="1" applyFill="1" applyBorder="1" applyAlignment="1" applyProtection="1">
      <alignment horizontal="center" vertical="center"/>
      <protection/>
    </xf>
    <xf numFmtId="198" fontId="6" fillId="32" borderId="91" xfId="0" applyNumberFormat="1" applyFont="1" applyFill="1" applyBorder="1" applyAlignment="1">
      <alignment horizontal="center" vertical="center"/>
    </xf>
    <xf numFmtId="1" fontId="6" fillId="0" borderId="97" xfId="0" applyNumberFormat="1" applyFont="1" applyBorder="1" applyAlignment="1">
      <alignment horizontal="center" vertical="center"/>
    </xf>
    <xf numFmtId="196" fontId="6" fillId="0" borderId="98" xfId="0" applyNumberFormat="1" applyFont="1" applyBorder="1" applyAlignment="1">
      <alignment horizontal="center" vertical="center" wrapText="1"/>
    </xf>
    <xf numFmtId="1" fontId="6" fillId="0" borderId="83" xfId="0" applyNumberFormat="1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 wrapText="1"/>
    </xf>
    <xf numFmtId="196" fontId="6" fillId="0" borderId="100" xfId="0" applyNumberFormat="1" applyFont="1" applyBorder="1" applyAlignment="1">
      <alignment horizontal="center" vertical="center" wrapText="1"/>
    </xf>
    <xf numFmtId="0" fontId="6" fillId="0" borderId="93" xfId="0" applyFont="1" applyBorder="1" applyAlignment="1">
      <alignment horizontal="center" vertical="center" wrapText="1"/>
    </xf>
    <xf numFmtId="199" fontId="6" fillId="0" borderId="17" xfId="54" applyNumberFormat="1" applyFont="1" applyFill="1" applyBorder="1" applyAlignment="1" applyProtection="1">
      <alignment horizontal="left" vertical="center"/>
      <protection/>
    </xf>
    <xf numFmtId="49" fontId="6" fillId="0" borderId="62" xfId="0" applyNumberFormat="1" applyFont="1" applyFill="1" applyBorder="1" applyAlignment="1" applyProtection="1">
      <alignment horizontal="center" vertical="center"/>
      <protection/>
    </xf>
    <xf numFmtId="0" fontId="30" fillId="0" borderId="26" xfId="54" applyFont="1" applyFill="1" applyBorder="1" applyAlignment="1">
      <alignment horizontal="center" vertical="center" wrapText="1"/>
      <protection/>
    </xf>
    <xf numFmtId="196" fontId="6" fillId="0" borderId="100" xfId="0" applyNumberFormat="1" applyFont="1" applyFill="1" applyBorder="1" applyAlignment="1">
      <alignment horizontal="center" vertical="center" wrapText="1"/>
    </xf>
    <xf numFmtId="196" fontId="10" fillId="0" borderId="98" xfId="0" applyNumberFormat="1" applyFont="1" applyBorder="1" applyAlignment="1">
      <alignment horizontal="center" vertical="center" wrapText="1"/>
    </xf>
    <xf numFmtId="0" fontId="30" fillId="0" borderId="30" xfId="54" applyFont="1" applyFill="1" applyBorder="1" applyAlignment="1">
      <alignment horizontal="center" vertical="center" wrapText="1"/>
      <protection/>
    </xf>
    <xf numFmtId="1" fontId="10" fillId="0" borderId="97" xfId="0" applyNumberFormat="1" applyFont="1" applyFill="1" applyBorder="1" applyAlignment="1">
      <alignment horizontal="center" vertical="center"/>
    </xf>
    <xf numFmtId="1" fontId="6" fillId="0" borderId="97" xfId="0" applyNumberFormat="1" applyFont="1" applyFill="1" applyBorder="1" applyAlignment="1">
      <alignment horizontal="center" vertical="center"/>
    </xf>
    <xf numFmtId="1" fontId="11" fillId="0" borderId="17" xfId="54" applyNumberFormat="1" applyFont="1" applyFill="1" applyBorder="1" applyAlignment="1">
      <alignment horizontal="center" vertical="center" wrapText="1"/>
      <protection/>
    </xf>
    <xf numFmtId="1" fontId="11" fillId="0" borderId="38" xfId="54" applyNumberFormat="1" applyFont="1" applyFill="1" applyBorder="1" applyAlignment="1">
      <alignment horizontal="center" vertical="center" wrapText="1"/>
      <protection/>
    </xf>
    <xf numFmtId="1" fontId="11" fillId="0" borderId="19" xfId="54" applyNumberFormat="1" applyFont="1" applyFill="1" applyBorder="1" applyAlignment="1">
      <alignment horizontal="center" vertical="center" wrapText="1"/>
      <protection/>
    </xf>
    <xf numFmtId="1" fontId="23" fillId="0" borderId="23" xfId="54" applyNumberFormat="1" applyFont="1" applyFill="1" applyBorder="1" applyAlignment="1">
      <alignment horizontal="center" vertical="center" wrapText="1"/>
      <protection/>
    </xf>
    <xf numFmtId="49" fontId="6" fillId="0" borderId="65" xfId="0" applyNumberFormat="1" applyFont="1" applyFill="1" applyBorder="1" applyAlignment="1" applyProtection="1">
      <alignment horizontal="center" vertical="center"/>
      <protection/>
    </xf>
    <xf numFmtId="198" fontId="10" fillId="0" borderId="31" xfId="0" applyNumberFormat="1" applyFont="1" applyFill="1" applyBorder="1" applyAlignment="1" applyProtection="1">
      <alignment horizontal="center" vertical="center"/>
      <protection/>
    </xf>
    <xf numFmtId="1" fontId="10" fillId="0" borderId="40" xfId="54" applyNumberFormat="1" applyFont="1" applyFill="1" applyBorder="1" applyAlignment="1">
      <alignment horizontal="center" vertical="center" wrapText="1"/>
      <protection/>
    </xf>
    <xf numFmtId="1" fontId="10" fillId="0" borderId="61" xfId="54" applyNumberFormat="1" applyFont="1" applyFill="1" applyBorder="1" applyAlignment="1" applyProtection="1">
      <alignment horizontal="center" vertical="center"/>
      <protection/>
    </xf>
    <xf numFmtId="1" fontId="10" fillId="0" borderId="17" xfId="54" applyNumberFormat="1" applyFont="1" applyFill="1" applyBorder="1" applyAlignment="1" applyProtection="1">
      <alignment horizontal="center" vertical="center"/>
      <protection/>
    </xf>
    <xf numFmtId="1" fontId="10" fillId="0" borderId="18" xfId="54" applyNumberFormat="1" applyFont="1" applyFill="1" applyBorder="1" applyAlignment="1" applyProtection="1">
      <alignment horizontal="center" vertical="center"/>
      <protection/>
    </xf>
    <xf numFmtId="0" fontId="38" fillId="0" borderId="38" xfId="54" applyFont="1" applyFill="1" applyBorder="1" applyAlignment="1">
      <alignment horizontal="center" vertical="center" wrapText="1"/>
      <protection/>
    </xf>
    <xf numFmtId="0" fontId="6" fillId="0" borderId="101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197" fontId="10" fillId="0" borderId="0" xfId="54" applyNumberFormat="1" applyFont="1" applyFill="1" applyBorder="1" applyAlignment="1" applyProtection="1">
      <alignment vertical="center"/>
      <protection/>
    </xf>
    <xf numFmtId="198" fontId="2" fillId="0" borderId="0" xfId="54" applyNumberFormat="1" applyFont="1" applyFill="1" applyBorder="1" applyAlignment="1">
      <alignment horizontal="center" vertical="center" wrapText="1"/>
      <protection/>
    </xf>
    <xf numFmtId="197" fontId="10" fillId="0" borderId="18" xfId="54" applyNumberFormat="1" applyFont="1" applyFill="1" applyBorder="1" applyAlignment="1" applyProtection="1">
      <alignment vertical="center"/>
      <protection/>
    </xf>
    <xf numFmtId="198" fontId="10" fillId="0" borderId="18" xfId="54" applyNumberFormat="1" applyFont="1" applyFill="1" applyBorder="1" applyAlignment="1">
      <alignment horizontal="center" vertical="center" wrapText="1"/>
      <protection/>
    </xf>
    <xf numFmtId="199" fontId="10" fillId="0" borderId="18" xfId="54" applyNumberFormat="1" applyFont="1" applyFill="1" applyBorder="1" applyAlignment="1" applyProtection="1">
      <alignment vertical="center"/>
      <protection/>
    </xf>
    <xf numFmtId="1" fontId="10" fillId="0" borderId="16" xfId="54" applyNumberFormat="1" applyFont="1" applyFill="1" applyBorder="1" applyAlignment="1">
      <alignment horizontal="center" vertical="center" wrapText="1"/>
      <protection/>
    </xf>
    <xf numFmtId="1" fontId="10" fillId="0" borderId="19" xfId="54" applyNumberFormat="1" applyFont="1" applyFill="1" applyBorder="1" applyAlignment="1">
      <alignment horizontal="center" vertical="center" wrapText="1"/>
      <protection/>
    </xf>
    <xf numFmtId="0" fontId="79" fillId="0" borderId="14" xfId="54" applyFont="1" applyFill="1" applyBorder="1" applyAlignment="1">
      <alignment horizontal="center" vertical="center" wrapText="1"/>
      <protection/>
    </xf>
    <xf numFmtId="0" fontId="79" fillId="0" borderId="17" xfId="54" applyFont="1" applyFill="1" applyBorder="1" applyAlignment="1">
      <alignment horizontal="center" vertical="center" wrapText="1"/>
      <protection/>
    </xf>
    <xf numFmtId="0" fontId="79" fillId="0" borderId="10" xfId="54" applyFont="1" applyFill="1" applyBorder="1" applyAlignment="1">
      <alignment horizontal="center" vertical="center" wrapText="1"/>
      <protection/>
    </xf>
    <xf numFmtId="1" fontId="10" fillId="0" borderId="12" xfId="54" applyNumberFormat="1" applyFont="1" applyFill="1" applyBorder="1" applyAlignment="1">
      <alignment horizontal="center" vertical="center" wrapText="1"/>
      <protection/>
    </xf>
    <xf numFmtId="1" fontId="10" fillId="0" borderId="58" xfId="54" applyNumberFormat="1" applyFont="1" applyFill="1" applyBorder="1" applyAlignment="1" applyProtection="1">
      <alignment horizontal="center" vertical="center"/>
      <protection/>
    </xf>
    <xf numFmtId="1" fontId="79" fillId="0" borderId="52" xfId="54" applyNumberFormat="1" applyFont="1" applyFill="1" applyBorder="1" applyAlignment="1" applyProtection="1">
      <alignment horizontal="center" vertical="center"/>
      <protection/>
    </xf>
    <xf numFmtId="1" fontId="79" fillId="0" borderId="58" xfId="54" applyNumberFormat="1" applyFont="1" applyFill="1" applyBorder="1" applyAlignment="1" applyProtection="1">
      <alignment horizontal="center" vertical="center"/>
      <protection/>
    </xf>
    <xf numFmtId="0" fontId="79" fillId="0" borderId="21" xfId="0" applyFont="1" applyFill="1" applyBorder="1" applyAlignment="1">
      <alignment horizontal="center" vertical="center" wrapText="1"/>
    </xf>
    <xf numFmtId="1" fontId="79" fillId="0" borderId="72" xfId="0" applyNumberFormat="1" applyFont="1" applyFill="1" applyBorder="1" applyAlignment="1" applyProtection="1">
      <alignment horizontal="center" vertical="center"/>
      <protection/>
    </xf>
    <xf numFmtId="198" fontId="10" fillId="0" borderId="44" xfId="54" applyNumberFormat="1" applyFont="1" applyFill="1" applyBorder="1" applyAlignment="1" applyProtection="1">
      <alignment horizontal="center" vertical="center"/>
      <protection/>
    </xf>
    <xf numFmtId="198" fontId="10" fillId="0" borderId="10" xfId="54" applyNumberFormat="1" applyFont="1" applyFill="1" applyBorder="1" applyAlignment="1" applyProtection="1">
      <alignment horizontal="center" vertical="center"/>
      <protection/>
    </xf>
    <xf numFmtId="0" fontId="10" fillId="0" borderId="44" xfId="0" applyFont="1" applyFill="1" applyBorder="1" applyAlignment="1">
      <alignment horizontal="left" vertical="top" wrapText="1"/>
    </xf>
    <xf numFmtId="0" fontId="10" fillId="0" borderId="63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1" fontId="79" fillId="0" borderId="102" xfId="0" applyNumberFormat="1" applyFont="1" applyFill="1" applyBorder="1" applyAlignment="1" applyProtection="1">
      <alignment horizontal="center" vertical="center"/>
      <protection/>
    </xf>
    <xf numFmtId="1" fontId="23" fillId="0" borderId="40" xfId="54" applyNumberFormat="1" applyFont="1" applyFill="1" applyBorder="1" applyAlignment="1">
      <alignment horizontal="center" vertical="center" wrapText="1"/>
      <protection/>
    </xf>
    <xf numFmtId="198" fontId="10" fillId="0" borderId="58" xfId="54" applyNumberFormat="1" applyFont="1" applyFill="1" applyBorder="1" applyAlignment="1">
      <alignment horizontal="center" vertical="center" wrapText="1"/>
      <protection/>
    </xf>
    <xf numFmtId="198" fontId="10" fillId="0" borderId="103" xfId="54" applyNumberFormat="1" applyFont="1" applyFill="1" applyBorder="1" applyAlignment="1">
      <alignment horizontal="center" vertical="center" wrapText="1"/>
      <protection/>
    </xf>
    <xf numFmtId="198" fontId="10" fillId="0" borderId="104" xfId="54" applyNumberFormat="1" applyFont="1" applyFill="1" applyBorder="1" applyAlignment="1">
      <alignment horizontal="center" vertical="center" wrapText="1"/>
      <protection/>
    </xf>
    <xf numFmtId="198" fontId="23" fillId="0" borderId="79" xfId="54" applyNumberFormat="1" applyFont="1" applyFill="1" applyBorder="1" applyAlignment="1">
      <alignment horizontal="center" vertical="center" wrapText="1"/>
      <protection/>
    </xf>
    <xf numFmtId="198" fontId="79" fillId="0" borderId="79" xfId="0" applyNumberFormat="1" applyFont="1" applyFill="1" applyBorder="1" applyAlignment="1" applyProtection="1">
      <alignment horizontal="center" vertical="center"/>
      <protection/>
    </xf>
    <xf numFmtId="198" fontId="79" fillId="0" borderId="52" xfId="0" applyNumberFormat="1" applyFont="1" applyFill="1" applyBorder="1" applyAlignment="1" applyProtection="1">
      <alignment horizontal="center" vertical="center"/>
      <protection/>
    </xf>
    <xf numFmtId="198" fontId="79" fillId="0" borderId="58" xfId="0" applyNumberFormat="1" applyFont="1" applyFill="1" applyBorder="1" applyAlignment="1" applyProtection="1">
      <alignment horizontal="center" vertical="center"/>
      <protection/>
    </xf>
    <xf numFmtId="198" fontId="79" fillId="0" borderId="103" xfId="0" applyNumberFormat="1" applyFont="1" applyFill="1" applyBorder="1" applyAlignment="1" applyProtection="1">
      <alignment horizontal="center" vertical="center"/>
      <protection/>
    </xf>
    <xf numFmtId="198" fontId="23" fillId="0" borderId="104" xfId="54" applyNumberFormat="1" applyFont="1" applyFill="1" applyBorder="1" applyAlignment="1">
      <alignment horizontal="center" vertical="center" wrapText="1"/>
      <protection/>
    </xf>
    <xf numFmtId="199" fontId="6" fillId="0" borderId="11" xfId="54" applyNumberFormat="1" applyFont="1" applyFill="1" applyBorder="1" applyAlignment="1" applyProtection="1">
      <alignment vertical="center"/>
      <protection/>
    </xf>
    <xf numFmtId="197" fontId="6" fillId="0" borderId="18" xfId="54" applyNumberFormat="1" applyFont="1" applyFill="1" applyBorder="1" applyAlignment="1" applyProtection="1">
      <alignment vertical="center"/>
      <protection/>
    </xf>
    <xf numFmtId="202" fontId="10" fillId="0" borderId="18" xfId="54" applyNumberFormat="1" applyFont="1" applyFill="1" applyBorder="1" applyAlignment="1" applyProtection="1">
      <alignment horizontal="center" vertical="center"/>
      <protection/>
    </xf>
    <xf numFmtId="198" fontId="79" fillId="0" borderId="103" xfId="54" applyNumberFormat="1" applyFont="1" applyFill="1" applyBorder="1" applyAlignment="1">
      <alignment horizontal="center" vertical="center" wrapText="1"/>
      <protection/>
    </xf>
    <xf numFmtId="202" fontId="10" fillId="0" borderId="0" xfId="54" applyNumberFormat="1" applyFont="1" applyFill="1" applyBorder="1" applyAlignment="1" applyProtection="1">
      <alignment vertical="center"/>
      <protection/>
    </xf>
    <xf numFmtId="198" fontId="79" fillId="0" borderId="58" xfId="54" applyNumberFormat="1" applyFont="1" applyFill="1" applyBorder="1" applyAlignment="1">
      <alignment horizontal="center" vertical="center" wrapText="1"/>
      <protection/>
    </xf>
    <xf numFmtId="1" fontId="10" fillId="32" borderId="18" xfId="54" applyNumberFormat="1" applyFont="1" applyFill="1" applyBorder="1" applyAlignment="1">
      <alignment horizontal="center" vertical="center" wrapText="1"/>
      <protection/>
    </xf>
    <xf numFmtId="199" fontId="6" fillId="0" borderId="41" xfId="54" applyNumberFormat="1" applyFont="1" applyFill="1" applyBorder="1" applyAlignment="1" applyProtection="1">
      <alignment vertical="center"/>
      <protection/>
    </xf>
    <xf numFmtId="49" fontId="6" fillId="0" borderId="29" xfId="54" applyNumberFormat="1" applyFont="1" applyFill="1" applyBorder="1" applyAlignment="1" applyProtection="1">
      <alignment horizontal="center" vertical="center"/>
      <protection/>
    </xf>
    <xf numFmtId="199" fontId="10" fillId="0" borderId="15" xfId="54" applyNumberFormat="1" applyFont="1" applyFill="1" applyBorder="1" applyAlignment="1" applyProtection="1">
      <alignment horizontal="right" vertical="center"/>
      <protection/>
    </xf>
    <xf numFmtId="199" fontId="10" fillId="0" borderId="15" xfId="54" applyNumberFormat="1" applyFont="1" applyFill="1" applyBorder="1" applyAlignment="1" applyProtection="1">
      <alignment horizontal="center" vertical="center"/>
      <protection/>
    </xf>
    <xf numFmtId="198" fontId="10" fillId="0" borderId="15" xfId="54" applyNumberFormat="1" applyFont="1" applyFill="1" applyBorder="1" applyAlignment="1" applyProtection="1">
      <alignment horizontal="center" vertical="center"/>
      <protection/>
    </xf>
    <xf numFmtId="199" fontId="10" fillId="0" borderId="25" xfId="54" applyNumberFormat="1" applyFont="1" applyFill="1" applyBorder="1" applyAlignment="1" applyProtection="1">
      <alignment horizontal="right" vertical="center"/>
      <protection/>
    </xf>
    <xf numFmtId="49" fontId="10" fillId="0" borderId="29" xfId="54" applyNumberFormat="1" applyFont="1" applyFill="1" applyBorder="1" applyAlignment="1">
      <alignment vertical="center" wrapText="1"/>
      <protection/>
    </xf>
    <xf numFmtId="199" fontId="10" fillId="0" borderId="22" xfId="54" applyNumberFormat="1" applyFont="1" applyFill="1" applyBorder="1" applyAlignment="1" applyProtection="1">
      <alignment horizontal="right" vertical="center"/>
      <protection/>
    </xf>
    <xf numFmtId="199" fontId="10" fillId="0" borderId="25" xfId="54" applyNumberFormat="1" applyFont="1" applyFill="1" applyBorder="1" applyAlignment="1" applyProtection="1">
      <alignment horizontal="center" vertical="center"/>
      <protection/>
    </xf>
    <xf numFmtId="199" fontId="10" fillId="0" borderId="29" xfId="54" applyNumberFormat="1" applyFont="1" applyFill="1" applyBorder="1" applyAlignment="1" applyProtection="1">
      <alignment horizontal="center" vertical="center"/>
      <protection/>
    </xf>
    <xf numFmtId="199" fontId="10" fillId="0" borderId="22" xfId="54" applyNumberFormat="1" applyFont="1" applyFill="1" applyBorder="1" applyAlignment="1" applyProtection="1">
      <alignment horizontal="center" vertical="center"/>
      <protection/>
    </xf>
    <xf numFmtId="200" fontId="6" fillId="0" borderId="13" xfId="54" applyNumberFormat="1" applyFont="1" applyFill="1" applyBorder="1" applyAlignment="1">
      <alignment horizontal="center" vertical="center" wrapText="1"/>
      <protection/>
    </xf>
    <xf numFmtId="198" fontId="10" fillId="0" borderId="25" xfId="54" applyNumberFormat="1" applyFont="1" applyFill="1" applyBorder="1" applyAlignment="1" applyProtection="1">
      <alignment horizontal="center" vertical="center"/>
      <protection/>
    </xf>
    <xf numFmtId="198" fontId="10" fillId="0" borderId="14" xfId="54" applyNumberFormat="1" applyFont="1" applyFill="1" applyBorder="1" applyAlignment="1" applyProtection="1">
      <alignment horizontal="center" vertical="center"/>
      <protection/>
    </xf>
    <xf numFmtId="198" fontId="10" fillId="0" borderId="22" xfId="54" applyNumberFormat="1" applyFont="1" applyFill="1" applyBorder="1" applyAlignment="1" applyProtection="1">
      <alignment horizontal="center" vertical="center"/>
      <protection/>
    </xf>
    <xf numFmtId="197" fontId="10" fillId="0" borderId="58" xfId="54" applyNumberFormat="1" applyFont="1" applyFill="1" applyBorder="1" applyAlignment="1" applyProtection="1">
      <alignment horizontal="center" vertical="center"/>
      <protection/>
    </xf>
    <xf numFmtId="204" fontId="10" fillId="0" borderId="58" xfId="54" applyNumberFormat="1" applyFont="1" applyFill="1" applyBorder="1" applyAlignment="1" applyProtection="1">
      <alignment horizontal="center" vertical="center"/>
      <protection/>
    </xf>
    <xf numFmtId="197" fontId="79" fillId="0" borderId="58" xfId="54" applyNumberFormat="1" applyFont="1" applyFill="1" applyBorder="1" applyAlignment="1" applyProtection="1">
      <alignment horizontal="center" vertical="center"/>
      <protection/>
    </xf>
    <xf numFmtId="0" fontId="6" fillId="37" borderId="11" xfId="54" applyFont="1" applyFill="1" applyBorder="1" applyAlignment="1">
      <alignment horizontal="center" vertical="center" wrapText="1"/>
      <protection/>
    </xf>
    <xf numFmtId="0" fontId="6" fillId="0" borderId="51" xfId="54" applyFont="1" applyFill="1" applyBorder="1" applyAlignment="1">
      <alignment horizontal="center" vertical="center" wrapText="1"/>
      <protection/>
    </xf>
    <xf numFmtId="49" fontId="10" fillId="37" borderId="18" xfId="0" applyNumberFormat="1" applyFont="1" applyFill="1" applyBorder="1" applyAlignment="1">
      <alignment horizontal="center" vertical="center" wrapText="1"/>
    </xf>
    <xf numFmtId="1" fontId="6" fillId="37" borderId="26" xfId="54" applyNumberFormat="1" applyFont="1" applyFill="1" applyBorder="1" applyAlignment="1">
      <alignment horizontal="center" vertical="center"/>
      <protection/>
    </xf>
    <xf numFmtId="0" fontId="6" fillId="37" borderId="18" xfId="0" applyFont="1" applyFill="1" applyBorder="1" applyAlignment="1">
      <alignment horizontal="center" vertical="center" wrapText="1"/>
    </xf>
    <xf numFmtId="0" fontId="6" fillId="37" borderId="35" xfId="54" applyFont="1" applyFill="1" applyBorder="1" applyAlignment="1">
      <alignment horizontal="center" vertical="center" wrapText="1"/>
      <protection/>
    </xf>
    <xf numFmtId="196" fontId="6" fillId="37" borderId="19" xfId="0" applyNumberFormat="1" applyFont="1" applyFill="1" applyBorder="1" applyAlignment="1">
      <alignment horizontal="center" vertical="center" wrapText="1"/>
    </xf>
    <xf numFmtId="49" fontId="10" fillId="37" borderId="29" xfId="0" applyNumberFormat="1" applyFont="1" applyFill="1" applyBorder="1" applyAlignment="1" applyProtection="1">
      <alignment horizontal="center" vertical="center"/>
      <protection/>
    </xf>
    <xf numFmtId="49" fontId="35" fillId="37" borderId="15" xfId="0" applyNumberFormat="1" applyFont="1" applyFill="1" applyBorder="1" applyAlignment="1">
      <alignment horizontal="center" vertical="center" wrapText="1"/>
    </xf>
    <xf numFmtId="49" fontId="10" fillId="37" borderId="15" xfId="0" applyNumberFormat="1" applyFont="1" applyFill="1" applyBorder="1" applyAlignment="1">
      <alignment horizontal="center" vertical="center" wrapText="1"/>
    </xf>
    <xf numFmtId="49" fontId="6" fillId="37" borderId="30" xfId="0" applyNumberFormat="1" applyFont="1" applyFill="1" applyBorder="1" applyAlignment="1" applyProtection="1">
      <alignment horizontal="center" vertical="center"/>
      <protection/>
    </xf>
    <xf numFmtId="49" fontId="6" fillId="37" borderId="31" xfId="0" applyNumberFormat="1" applyFont="1" applyFill="1" applyBorder="1" applyAlignment="1" applyProtection="1">
      <alignment horizontal="center" vertical="center"/>
      <protection/>
    </xf>
    <xf numFmtId="1" fontId="6" fillId="37" borderId="28" xfId="54" applyNumberFormat="1" applyFont="1" applyFill="1" applyBorder="1" applyAlignment="1">
      <alignment horizontal="center" vertical="center"/>
      <protection/>
    </xf>
    <xf numFmtId="49" fontId="10" fillId="37" borderId="20" xfId="0" applyNumberFormat="1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 vertical="center" wrapText="1"/>
    </xf>
    <xf numFmtId="0" fontId="6" fillId="37" borderId="55" xfId="54" applyFont="1" applyFill="1" applyBorder="1" applyAlignment="1">
      <alignment horizontal="center" vertical="center" wrapText="1"/>
      <protection/>
    </xf>
    <xf numFmtId="196" fontId="6" fillId="37" borderId="27" xfId="0" applyNumberFormat="1" applyFont="1" applyFill="1" applyBorder="1" applyAlignment="1">
      <alignment horizontal="center" vertical="center" wrapText="1"/>
    </xf>
    <xf numFmtId="0" fontId="10" fillId="37" borderId="25" xfId="0" applyFont="1" applyFill="1" applyBorder="1" applyAlignment="1">
      <alignment horizontal="center" vertical="center" wrapText="1"/>
    </xf>
    <xf numFmtId="49" fontId="10" fillId="37" borderId="29" xfId="54" applyNumberFormat="1" applyFont="1" applyFill="1" applyBorder="1" applyAlignment="1">
      <alignment horizontal="left" vertical="center" wrapText="1"/>
      <protection/>
    </xf>
    <xf numFmtId="49" fontId="6" fillId="37" borderId="30" xfId="54" applyNumberFormat="1" applyFont="1" applyFill="1" applyBorder="1" applyAlignment="1">
      <alignment horizontal="left" vertical="center" wrapText="1"/>
      <protection/>
    </xf>
    <xf numFmtId="49" fontId="6" fillId="37" borderId="31" xfId="54" applyNumberFormat="1" applyFont="1" applyFill="1" applyBorder="1" applyAlignment="1">
      <alignment horizontal="left" vertical="center" wrapText="1"/>
      <protection/>
    </xf>
    <xf numFmtId="196" fontId="10" fillId="37" borderId="16" xfId="0" applyNumberFormat="1" applyFont="1" applyFill="1" applyBorder="1" applyAlignment="1" applyProtection="1">
      <alignment horizontal="center" vertical="center" wrapText="1"/>
      <protection/>
    </xf>
    <xf numFmtId="196" fontId="10" fillId="37" borderId="19" xfId="0" applyNumberFormat="1" applyFont="1" applyFill="1" applyBorder="1" applyAlignment="1" applyProtection="1">
      <alignment horizontal="center" vertical="center" wrapText="1"/>
      <protection/>
    </xf>
    <xf numFmtId="196" fontId="10" fillId="37" borderId="27" xfId="0" applyNumberFormat="1" applyFont="1" applyFill="1" applyBorder="1" applyAlignment="1" applyProtection="1">
      <alignment horizontal="center" vertical="center" wrapText="1"/>
      <protection/>
    </xf>
    <xf numFmtId="0" fontId="6" fillId="37" borderId="26" xfId="0" applyFont="1" applyFill="1" applyBorder="1" applyAlignment="1">
      <alignment horizontal="center" vertical="center" wrapText="1"/>
    </xf>
    <xf numFmtId="0" fontId="6" fillId="37" borderId="28" xfId="0" applyFont="1" applyFill="1" applyBorder="1" applyAlignment="1">
      <alignment horizontal="center" vertical="center" wrapText="1"/>
    </xf>
    <xf numFmtId="198" fontId="10" fillId="37" borderId="29" xfId="0" applyNumberFormat="1" applyFont="1" applyFill="1" applyBorder="1" applyAlignment="1" applyProtection="1">
      <alignment horizontal="center" vertical="center"/>
      <protection/>
    </xf>
    <xf numFmtId="198" fontId="6" fillId="37" borderId="30" xfId="0" applyNumberFormat="1" applyFont="1" applyFill="1" applyBorder="1" applyAlignment="1" applyProtection="1">
      <alignment horizontal="center" vertical="center"/>
      <protection/>
    </xf>
    <xf numFmtId="198" fontId="6" fillId="37" borderId="31" xfId="0" applyNumberFormat="1" applyFont="1" applyFill="1" applyBorder="1" applyAlignment="1" applyProtection="1">
      <alignment horizontal="center" vertical="center"/>
      <protection/>
    </xf>
    <xf numFmtId="199" fontId="10" fillId="0" borderId="105" xfId="54" applyNumberFormat="1" applyFont="1" applyFill="1" applyBorder="1" applyAlignment="1" applyProtection="1">
      <alignment horizontal="left" vertical="center"/>
      <protection/>
    </xf>
    <xf numFmtId="1" fontId="10" fillId="37" borderId="81" xfId="0" applyNumberFormat="1" applyFont="1" applyFill="1" applyBorder="1" applyAlignment="1" applyProtection="1">
      <alignment horizontal="center" vertical="center"/>
      <protection/>
    </xf>
    <xf numFmtId="1" fontId="10" fillId="37" borderId="14" xfId="0" applyNumberFormat="1" applyFont="1" applyFill="1" applyBorder="1" applyAlignment="1" applyProtection="1">
      <alignment horizontal="center" vertical="center"/>
      <protection/>
    </xf>
    <xf numFmtId="1" fontId="10" fillId="37" borderId="15" xfId="0" applyNumberFormat="1" applyFont="1" applyFill="1" applyBorder="1" applyAlignment="1" applyProtection="1">
      <alignment horizontal="center" vertical="center"/>
      <protection/>
    </xf>
    <xf numFmtId="1" fontId="10" fillId="37" borderId="16" xfId="0" applyNumberFormat="1" applyFont="1" applyFill="1" applyBorder="1" applyAlignment="1" applyProtection="1">
      <alignment horizontal="center" vertical="center"/>
      <protection/>
    </xf>
    <xf numFmtId="0" fontId="10" fillId="38" borderId="79" xfId="54" applyFont="1" applyFill="1" applyBorder="1" applyAlignment="1">
      <alignment horizontal="center" vertical="center" wrapText="1"/>
      <protection/>
    </xf>
    <xf numFmtId="0" fontId="10" fillId="38" borderId="58" xfId="54" applyFont="1" applyFill="1" applyBorder="1" applyAlignment="1">
      <alignment horizontal="center" vertical="center" wrapText="1"/>
      <protection/>
    </xf>
    <xf numFmtId="198" fontId="10" fillId="38" borderId="106" xfId="54" applyNumberFormat="1" applyFont="1" applyFill="1" applyBorder="1" applyAlignment="1" applyProtection="1">
      <alignment horizontal="center" vertical="center"/>
      <protection/>
    </xf>
    <xf numFmtId="1" fontId="10" fillId="38" borderId="106" xfId="54" applyNumberFormat="1" applyFont="1" applyFill="1" applyBorder="1" applyAlignment="1" applyProtection="1">
      <alignment horizontal="center" vertical="center"/>
      <protection/>
    </xf>
    <xf numFmtId="199" fontId="10" fillId="38" borderId="52" xfId="54" applyNumberFormat="1" applyFont="1" applyFill="1" applyBorder="1" applyAlignment="1" applyProtection="1">
      <alignment horizontal="center" vertical="center"/>
      <protection/>
    </xf>
    <xf numFmtId="199" fontId="10" fillId="38" borderId="46" xfId="54" applyNumberFormat="1" applyFont="1" applyFill="1" applyBorder="1" applyAlignment="1" applyProtection="1">
      <alignment horizontal="center" vertical="center"/>
      <protection/>
    </xf>
    <xf numFmtId="199" fontId="10" fillId="38" borderId="53" xfId="54" applyNumberFormat="1" applyFont="1" applyFill="1" applyBorder="1" applyAlignment="1" applyProtection="1">
      <alignment horizontal="center" vertical="center"/>
      <protection/>
    </xf>
    <xf numFmtId="199" fontId="10" fillId="38" borderId="45" xfId="54" applyNumberFormat="1" applyFont="1" applyFill="1" applyBorder="1" applyAlignment="1" applyProtection="1">
      <alignment horizontal="center" vertical="center"/>
      <protection/>
    </xf>
    <xf numFmtId="198" fontId="10" fillId="38" borderId="52" xfId="54" applyNumberFormat="1" applyFont="1" applyFill="1" applyBorder="1" applyAlignment="1" applyProtection="1">
      <alignment horizontal="center" vertical="center"/>
      <protection/>
    </xf>
    <xf numFmtId="1" fontId="10" fillId="38" borderId="52" xfId="54" applyNumberFormat="1" applyFont="1" applyFill="1" applyBorder="1" applyAlignment="1" applyProtection="1">
      <alignment horizontal="center" vertical="center"/>
      <protection/>
    </xf>
    <xf numFmtId="201" fontId="10" fillId="37" borderId="30" xfId="54" applyNumberFormat="1" applyFont="1" applyFill="1" applyBorder="1" applyAlignment="1" applyProtection="1">
      <alignment horizontal="center" vertical="center"/>
      <protection/>
    </xf>
    <xf numFmtId="201" fontId="10" fillId="37" borderId="61" xfId="54" applyNumberFormat="1" applyFont="1" applyFill="1" applyBorder="1" applyAlignment="1" applyProtection="1">
      <alignment horizontal="center" vertical="center"/>
      <protection/>
    </xf>
    <xf numFmtId="201" fontId="6" fillId="37" borderId="61" xfId="54" applyNumberFormat="1" applyFont="1" applyFill="1" applyBorder="1" applyAlignment="1" applyProtection="1">
      <alignment horizontal="center" vertical="center"/>
      <protection/>
    </xf>
    <xf numFmtId="49" fontId="6" fillId="37" borderId="18" xfId="54" applyNumberFormat="1" applyFont="1" applyFill="1" applyBorder="1" applyAlignment="1">
      <alignment horizontal="center" vertical="center"/>
      <protection/>
    </xf>
    <xf numFmtId="49" fontId="6" fillId="37" borderId="23" xfId="54" applyNumberFormat="1" applyFont="1" applyFill="1" applyBorder="1" applyAlignment="1">
      <alignment horizontal="center" vertical="center"/>
      <protection/>
    </xf>
    <xf numFmtId="0" fontId="6" fillId="37" borderId="23" xfId="54" applyNumberFormat="1" applyFont="1" applyFill="1" applyBorder="1" applyAlignment="1">
      <alignment horizontal="center" vertical="center"/>
      <protection/>
    </xf>
    <xf numFmtId="49" fontId="6" fillId="37" borderId="36" xfId="54" applyNumberFormat="1" applyFont="1" applyFill="1" applyBorder="1" applyAlignment="1">
      <alignment horizontal="right" vertical="center" wrapText="1"/>
      <protection/>
    </xf>
    <xf numFmtId="199" fontId="6" fillId="37" borderId="33" xfId="54" applyNumberFormat="1" applyFont="1" applyFill="1" applyBorder="1" applyAlignment="1" applyProtection="1">
      <alignment horizontal="center" vertical="center"/>
      <protection/>
    </xf>
    <xf numFmtId="0" fontId="6" fillId="37" borderId="41" xfId="54" applyFont="1" applyFill="1" applyBorder="1" applyAlignment="1">
      <alignment horizontal="center" vertical="center" wrapText="1"/>
      <protection/>
    </xf>
    <xf numFmtId="0" fontId="6" fillId="37" borderId="39" xfId="54" applyFont="1" applyFill="1" applyBorder="1" applyAlignment="1">
      <alignment horizontal="center" vertical="center" wrapText="1"/>
      <protection/>
    </xf>
    <xf numFmtId="201" fontId="10" fillId="37" borderId="76" xfId="54" applyNumberFormat="1" applyFont="1" applyFill="1" applyBorder="1" applyAlignment="1" applyProtection="1">
      <alignment horizontal="center" vertical="center"/>
      <protection/>
    </xf>
    <xf numFmtId="0" fontId="10" fillId="37" borderId="76" xfId="54" applyFont="1" applyFill="1" applyBorder="1" applyAlignment="1">
      <alignment horizontal="center" vertical="center" wrapText="1"/>
      <protection/>
    </xf>
    <xf numFmtId="0" fontId="10" fillId="37" borderId="35" xfId="54" applyFont="1" applyFill="1" applyBorder="1" applyAlignment="1">
      <alignment horizontal="center" vertical="center" wrapText="1"/>
      <protection/>
    </xf>
    <xf numFmtId="0" fontId="10" fillId="37" borderId="39" xfId="54" applyFont="1" applyFill="1" applyBorder="1" applyAlignment="1">
      <alignment horizontal="center" vertical="center" wrapText="1"/>
      <protection/>
    </xf>
    <xf numFmtId="0" fontId="25" fillId="0" borderId="89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 wrapText="1"/>
    </xf>
    <xf numFmtId="0" fontId="6" fillId="0" borderId="107" xfId="0" applyFont="1" applyBorder="1" applyAlignment="1">
      <alignment horizontal="center" vertical="center" wrapText="1"/>
    </xf>
    <xf numFmtId="0" fontId="6" fillId="0" borderId="95" xfId="0" applyFont="1" applyBorder="1" applyAlignment="1">
      <alignment horizontal="center" vertical="center" wrapText="1"/>
    </xf>
    <xf numFmtId="0" fontId="6" fillId="0" borderId="96" xfId="0" applyFont="1" applyBorder="1" applyAlignment="1">
      <alignment horizontal="center" vertical="center"/>
    </xf>
    <xf numFmtId="198" fontId="10" fillId="32" borderId="108" xfId="0" applyNumberFormat="1" applyFont="1" applyFill="1" applyBorder="1" applyAlignment="1">
      <alignment horizontal="center" vertical="center"/>
    </xf>
    <xf numFmtId="1" fontId="10" fillId="0" borderId="95" xfId="0" applyNumberFormat="1" applyFont="1" applyBorder="1" applyAlignment="1">
      <alignment horizontal="center" vertical="center" wrapText="1"/>
    </xf>
    <xf numFmtId="0" fontId="10" fillId="0" borderId="95" xfId="0" applyFont="1" applyBorder="1" applyAlignment="1">
      <alignment horizontal="center" vertical="center" wrapText="1"/>
    </xf>
    <xf numFmtId="0" fontId="10" fillId="0" borderId="96" xfId="0" applyFont="1" applyBorder="1" applyAlignment="1">
      <alignment horizontal="center" vertical="center" wrapText="1"/>
    </xf>
    <xf numFmtId="0" fontId="37" fillId="0" borderId="88" xfId="0" applyFont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 wrapText="1"/>
    </xf>
    <xf numFmtId="196" fontId="10" fillId="0" borderId="101" xfId="0" applyNumberFormat="1" applyFont="1" applyBorder="1" applyAlignment="1">
      <alignment horizontal="center" vertical="center" wrapText="1"/>
    </xf>
    <xf numFmtId="0" fontId="10" fillId="0" borderId="97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198" fontId="10" fillId="32" borderId="110" xfId="0" applyNumberFormat="1" applyFont="1" applyFill="1" applyBorder="1" applyAlignment="1">
      <alignment horizontal="center" vertical="center"/>
    </xf>
    <xf numFmtId="0" fontId="10" fillId="0" borderId="87" xfId="0" applyFont="1" applyBorder="1" applyAlignment="1">
      <alignment horizontal="center" vertical="center" wrapText="1"/>
    </xf>
    <xf numFmtId="0" fontId="6" fillId="37" borderId="83" xfId="0" applyFont="1" applyFill="1" applyBorder="1" applyAlignment="1">
      <alignment horizontal="center" vertical="center" wrapText="1"/>
    </xf>
    <xf numFmtId="0" fontId="6" fillId="37" borderId="95" xfId="0" applyFont="1" applyFill="1" applyBorder="1" applyAlignment="1">
      <alignment horizontal="center" vertical="center" wrapText="1"/>
    </xf>
    <xf numFmtId="0" fontId="10" fillId="38" borderId="79" xfId="54" applyFont="1" applyFill="1" applyBorder="1" applyAlignment="1">
      <alignment horizontal="center" vertical="center" wrapText="1"/>
      <protection/>
    </xf>
    <xf numFmtId="49" fontId="6" fillId="0" borderId="51" xfId="54" applyNumberFormat="1" applyFont="1" applyFill="1" applyBorder="1" applyAlignment="1" applyProtection="1">
      <alignment horizontal="center" vertical="center"/>
      <protection/>
    </xf>
    <xf numFmtId="199" fontId="10" fillId="0" borderId="111" xfId="54" applyNumberFormat="1" applyFont="1" applyFill="1" applyBorder="1" applyAlignment="1" applyProtection="1">
      <alignment horizontal="right" vertical="center"/>
      <protection/>
    </xf>
    <xf numFmtId="49" fontId="6" fillId="0" borderId="78" xfId="54" applyNumberFormat="1" applyFont="1" applyFill="1" applyBorder="1" applyAlignment="1" applyProtection="1">
      <alignment horizontal="center" vertical="center"/>
      <protection/>
    </xf>
    <xf numFmtId="0" fontId="6" fillId="0" borderId="112" xfId="0" applyFont="1" applyFill="1" applyBorder="1" applyAlignment="1">
      <alignment horizontal="center" vertical="center" wrapText="1"/>
    </xf>
    <xf numFmtId="0" fontId="6" fillId="0" borderId="113" xfId="0" applyFont="1" applyFill="1" applyBorder="1" applyAlignment="1">
      <alignment horizontal="center" vertical="center" wrapText="1"/>
    </xf>
    <xf numFmtId="0" fontId="6" fillId="0" borderId="114" xfId="0" applyFont="1" applyFill="1" applyBorder="1" applyAlignment="1">
      <alignment horizontal="center" vertical="center" wrapText="1"/>
    </xf>
    <xf numFmtId="0" fontId="6" fillId="0" borderId="115" xfId="0" applyFont="1" applyFill="1" applyBorder="1" applyAlignment="1">
      <alignment horizontal="center" vertical="center" wrapText="1"/>
    </xf>
    <xf numFmtId="0" fontId="6" fillId="0" borderId="116" xfId="0" applyFont="1" applyFill="1" applyBorder="1" applyAlignment="1">
      <alignment horizontal="center" vertical="center" wrapText="1"/>
    </xf>
    <xf numFmtId="49" fontId="6" fillId="37" borderId="30" xfId="54" applyNumberFormat="1" applyFont="1" applyFill="1" applyBorder="1" applyAlignment="1">
      <alignment horizontal="right" vertical="center" wrapText="1"/>
      <protection/>
    </xf>
    <xf numFmtId="199" fontId="6" fillId="37" borderId="10" xfId="54" applyNumberFormat="1" applyFont="1" applyFill="1" applyBorder="1" applyAlignment="1">
      <alignment horizontal="center" vertical="center"/>
      <protection/>
    </xf>
    <xf numFmtId="0" fontId="6" fillId="37" borderId="12" xfId="54" applyFont="1" applyFill="1" applyBorder="1" applyAlignment="1">
      <alignment horizontal="center" vertical="center" wrapText="1"/>
      <protection/>
    </xf>
    <xf numFmtId="201" fontId="10" fillId="37" borderId="61" xfId="54" applyNumberFormat="1" applyFont="1" applyFill="1" applyBorder="1" applyAlignment="1">
      <alignment horizontal="center" vertical="center"/>
      <protection/>
    </xf>
    <xf numFmtId="0" fontId="10" fillId="37" borderId="62" xfId="54" applyFont="1" applyFill="1" applyBorder="1" applyAlignment="1">
      <alignment horizontal="center" vertical="center" wrapText="1"/>
      <protection/>
    </xf>
    <xf numFmtId="0" fontId="10" fillId="37" borderId="10" xfId="54" applyFont="1" applyFill="1" applyBorder="1" applyAlignment="1">
      <alignment horizontal="center" vertical="center" wrapText="1"/>
      <protection/>
    </xf>
    <xf numFmtId="0" fontId="10" fillId="37" borderId="11" xfId="54" applyFont="1" applyFill="1" applyBorder="1" applyAlignment="1">
      <alignment horizontal="center" vertical="center" wrapText="1"/>
      <protection/>
    </xf>
    <xf numFmtId="0" fontId="10" fillId="37" borderId="12" xfId="54" applyFont="1" applyFill="1" applyBorder="1" applyAlignment="1">
      <alignment horizontal="center" vertical="center" wrapText="1"/>
      <protection/>
    </xf>
    <xf numFmtId="49" fontId="6" fillId="37" borderId="51" xfId="54" applyNumberFormat="1" applyFont="1" applyFill="1" applyBorder="1" applyAlignment="1">
      <alignment horizontal="right" vertical="center" wrapText="1"/>
      <protection/>
    </xf>
    <xf numFmtId="201" fontId="6" fillId="37" borderId="61" xfId="54" applyNumberFormat="1" applyFont="1" applyFill="1" applyBorder="1" applyAlignment="1">
      <alignment horizontal="center" vertical="center"/>
      <protection/>
    </xf>
    <xf numFmtId="0" fontId="6" fillId="37" borderId="62" xfId="54" applyFont="1" applyFill="1" applyBorder="1" applyAlignment="1">
      <alignment horizontal="center" vertical="center" wrapText="1"/>
      <protection/>
    </xf>
    <xf numFmtId="0" fontId="6" fillId="37" borderId="10" xfId="54" applyFont="1" applyFill="1" applyBorder="1" applyAlignment="1">
      <alignment horizontal="center" vertical="center" wrapText="1"/>
      <protection/>
    </xf>
    <xf numFmtId="199" fontId="6" fillId="37" borderId="10" xfId="54" applyNumberFormat="1" applyFont="1" applyFill="1" applyBorder="1" applyAlignment="1" applyProtection="1">
      <alignment horizontal="center" vertical="center"/>
      <protection/>
    </xf>
    <xf numFmtId="0" fontId="10" fillId="37" borderId="13" xfId="54" applyFont="1" applyFill="1" applyBorder="1" applyAlignment="1">
      <alignment horizontal="center" vertical="center" wrapText="1"/>
      <protection/>
    </xf>
    <xf numFmtId="0" fontId="37" fillId="37" borderId="11" xfId="54" applyFont="1" applyFill="1" applyBorder="1" applyAlignment="1">
      <alignment horizontal="center" vertical="center" wrapText="1"/>
      <protection/>
    </xf>
    <xf numFmtId="1" fontId="23" fillId="0" borderId="111" xfId="54" applyNumberFormat="1" applyFont="1" applyFill="1" applyBorder="1" applyAlignment="1">
      <alignment horizontal="center" vertical="center" wrapText="1"/>
      <protection/>
    </xf>
    <xf numFmtId="49" fontId="6" fillId="37" borderId="100" xfId="0" applyNumberFormat="1" applyFont="1" applyFill="1" applyBorder="1" applyAlignment="1">
      <alignment horizontal="right" vertical="center" wrapText="1"/>
    </xf>
    <xf numFmtId="201" fontId="10" fillId="37" borderId="36" xfId="54" applyNumberFormat="1" applyFont="1" applyFill="1" applyBorder="1" applyAlignment="1" applyProtection="1">
      <alignment horizontal="center" vertical="center"/>
      <protection/>
    </xf>
    <xf numFmtId="0" fontId="6" fillId="37" borderId="18" xfId="54" applyFont="1" applyFill="1" applyBorder="1" applyAlignment="1">
      <alignment horizontal="center" vertical="center" wrapText="1"/>
      <protection/>
    </xf>
    <xf numFmtId="201" fontId="10" fillId="0" borderId="30" xfId="54" applyNumberFormat="1" applyFont="1" applyBorder="1" applyAlignment="1">
      <alignment horizontal="center" vertical="center"/>
      <protection/>
    </xf>
    <xf numFmtId="201" fontId="10" fillId="0" borderId="17" xfId="54" applyNumberFormat="1" applyFont="1" applyBorder="1" applyAlignment="1">
      <alignment horizontal="center" vertical="center"/>
      <protection/>
    </xf>
    <xf numFmtId="201" fontId="10" fillId="0" borderId="18" xfId="54" applyNumberFormat="1" applyFont="1" applyBorder="1" applyAlignment="1">
      <alignment horizontal="center" vertical="center"/>
      <protection/>
    </xf>
    <xf numFmtId="0" fontId="10" fillId="0" borderId="18" xfId="54" applyFont="1" applyBorder="1" applyAlignment="1">
      <alignment horizontal="center" vertical="center" wrapText="1"/>
      <protection/>
    </xf>
    <xf numFmtId="201" fontId="10" fillId="0" borderId="19" xfId="54" applyNumberFormat="1" applyFont="1" applyBorder="1" applyAlignment="1">
      <alignment horizontal="center" vertical="center"/>
      <protection/>
    </xf>
    <xf numFmtId="201" fontId="6" fillId="0" borderId="61" xfId="54" applyNumberFormat="1" applyFont="1" applyBorder="1" applyAlignment="1">
      <alignment horizontal="center" vertical="center"/>
      <protection/>
    </xf>
    <xf numFmtId="0" fontId="6" fillId="0" borderId="43" xfId="54" applyFont="1" applyBorder="1" applyAlignment="1">
      <alignment horizontal="center" vertical="center" wrapText="1"/>
      <protection/>
    </xf>
    <xf numFmtId="0" fontId="6" fillId="0" borderId="17" xfId="54" applyFont="1" applyBorder="1" applyAlignment="1">
      <alignment horizontal="center" vertical="center" wrapText="1"/>
      <protection/>
    </xf>
    <xf numFmtId="0" fontId="6" fillId="0" borderId="18" xfId="54" applyFont="1" applyBorder="1" applyAlignment="1">
      <alignment horizontal="center" vertical="center" wrapText="1"/>
      <protection/>
    </xf>
    <xf numFmtId="0" fontId="6" fillId="0" borderId="19" xfId="54" applyFont="1" applyBorder="1" applyAlignment="1">
      <alignment horizontal="center" vertical="center" wrapText="1"/>
      <protection/>
    </xf>
    <xf numFmtId="201" fontId="6" fillId="0" borderId="36" xfId="54" applyNumberFormat="1" applyFont="1" applyBorder="1" applyAlignment="1">
      <alignment horizontal="center" vertical="center"/>
      <protection/>
    </xf>
    <xf numFmtId="0" fontId="6" fillId="0" borderId="117" xfId="0" applyFont="1" applyFill="1" applyBorder="1" applyAlignment="1">
      <alignment horizontal="center" vertical="center" wrapText="1"/>
    </xf>
    <xf numFmtId="200" fontId="10" fillId="0" borderId="43" xfId="54" applyNumberFormat="1" applyFont="1" applyBorder="1" applyAlignment="1">
      <alignment horizontal="center" vertical="center"/>
      <protection/>
    </xf>
    <xf numFmtId="200" fontId="10" fillId="0" borderId="17" xfId="54" applyNumberFormat="1" applyFont="1" applyBorder="1" applyAlignment="1">
      <alignment horizontal="center" vertical="center"/>
      <protection/>
    </xf>
    <xf numFmtId="200" fontId="10" fillId="0" borderId="18" xfId="54" applyNumberFormat="1" applyFont="1" applyBorder="1" applyAlignment="1">
      <alignment horizontal="center" vertical="center"/>
      <protection/>
    </xf>
    <xf numFmtId="200" fontId="10" fillId="0" borderId="19" xfId="54" applyNumberFormat="1" applyFont="1" applyBorder="1" applyAlignment="1">
      <alignment horizontal="center" vertical="center"/>
      <protection/>
    </xf>
    <xf numFmtId="49" fontId="6" fillId="37" borderId="51" xfId="54" applyNumberFormat="1" applyFont="1" applyFill="1" applyBorder="1" applyAlignment="1">
      <alignment horizontal="center" vertical="center" wrapText="1"/>
      <protection/>
    </xf>
    <xf numFmtId="49" fontId="6" fillId="37" borderId="30" xfId="54" applyNumberFormat="1" applyFont="1" applyFill="1" applyBorder="1" applyAlignment="1">
      <alignment horizontal="center" vertical="center" wrapText="1"/>
      <protection/>
    </xf>
    <xf numFmtId="49" fontId="6" fillId="0" borderId="75" xfId="54" applyNumberFormat="1" applyFont="1" applyFill="1" applyBorder="1" applyAlignment="1">
      <alignment horizontal="center" vertical="center" wrapText="1"/>
      <protection/>
    </xf>
    <xf numFmtId="0" fontId="80" fillId="37" borderId="41" xfId="54" applyFont="1" applyFill="1" applyBorder="1" applyAlignment="1">
      <alignment horizontal="center" vertical="center" wrapText="1"/>
      <protection/>
    </xf>
    <xf numFmtId="0" fontId="6" fillId="0" borderId="82" xfId="54" applyFont="1" applyFill="1" applyBorder="1" applyAlignment="1">
      <alignment horizontal="center" vertical="center" wrapText="1"/>
      <protection/>
    </xf>
    <xf numFmtId="200" fontId="10" fillId="0" borderId="57" xfId="54" applyNumberFormat="1" applyFont="1" applyFill="1" applyBorder="1" applyAlignment="1" applyProtection="1">
      <alignment horizontal="center" vertical="center"/>
      <protection/>
    </xf>
    <xf numFmtId="200" fontId="10" fillId="0" borderId="82" xfId="54" applyNumberFormat="1" applyFont="1" applyFill="1" applyBorder="1" applyAlignment="1" applyProtection="1">
      <alignment horizontal="center" vertical="center"/>
      <protection/>
    </xf>
    <xf numFmtId="49" fontId="6" fillId="0" borderId="51" xfId="54" applyNumberFormat="1" applyFont="1" applyFill="1" applyBorder="1" applyAlignment="1">
      <alignment horizontal="right" vertical="center" wrapText="1"/>
      <protection/>
    </xf>
    <xf numFmtId="49" fontId="6" fillId="0" borderId="62" xfId="54" applyNumberFormat="1" applyFont="1" applyFill="1" applyBorder="1" applyAlignment="1">
      <alignment horizontal="center" vertical="center" wrapText="1"/>
      <protection/>
    </xf>
    <xf numFmtId="200" fontId="10" fillId="0" borderId="10" xfId="54" applyNumberFormat="1" applyFont="1" applyFill="1" applyBorder="1" applyAlignment="1" applyProtection="1">
      <alignment horizontal="center" vertical="center"/>
      <protection/>
    </xf>
    <xf numFmtId="200" fontId="10" fillId="0" borderId="13" xfId="54" applyNumberFormat="1" applyFont="1" applyFill="1" applyBorder="1" applyAlignment="1" applyProtection="1">
      <alignment horizontal="center" vertical="center"/>
      <protection/>
    </xf>
    <xf numFmtId="201" fontId="10" fillId="0" borderId="17" xfId="54" applyNumberFormat="1" applyFont="1" applyFill="1" applyBorder="1" applyAlignment="1" applyProtection="1">
      <alignment horizontal="center" vertical="center"/>
      <protection/>
    </xf>
    <xf numFmtId="201" fontId="10" fillId="0" borderId="19" xfId="54" applyNumberFormat="1" applyFont="1" applyFill="1" applyBorder="1" applyAlignment="1" applyProtection="1">
      <alignment horizontal="center" vertical="center"/>
      <protection/>
    </xf>
    <xf numFmtId="201" fontId="38" fillId="0" borderId="61" xfId="54" applyNumberFormat="1" applyFont="1" applyFill="1" applyBorder="1" applyAlignment="1" applyProtection="1">
      <alignment horizontal="center" vertical="center"/>
      <protection/>
    </xf>
    <xf numFmtId="0" fontId="38" fillId="0" borderId="62" xfId="54" applyFont="1" applyFill="1" applyBorder="1" applyAlignment="1">
      <alignment horizontal="center" vertical="center" wrapText="1"/>
      <protection/>
    </xf>
    <xf numFmtId="0" fontId="38" fillId="0" borderId="10" xfId="54" applyFont="1" applyFill="1" applyBorder="1" applyAlignment="1">
      <alignment horizontal="center" vertical="center" wrapText="1"/>
      <protection/>
    </xf>
    <xf numFmtId="0" fontId="38" fillId="0" borderId="11" xfId="54" applyFont="1" applyFill="1" applyBorder="1" applyAlignment="1">
      <alignment horizontal="center" vertical="center" wrapText="1"/>
      <protection/>
    </xf>
    <xf numFmtId="0" fontId="38" fillId="0" borderId="12" xfId="54" applyFont="1" applyFill="1" applyBorder="1" applyAlignment="1">
      <alignment horizontal="center" vertical="center" wrapText="1"/>
      <protection/>
    </xf>
    <xf numFmtId="49" fontId="6" fillId="0" borderId="43" xfId="54" applyNumberFormat="1" applyFont="1" applyFill="1" applyBorder="1" applyAlignment="1">
      <alignment horizontal="center" vertical="center" wrapText="1"/>
      <protection/>
    </xf>
    <xf numFmtId="49" fontId="10" fillId="32" borderId="43" xfId="55" applyNumberFormat="1" applyFont="1" applyFill="1" applyBorder="1" applyAlignment="1" applyProtection="1">
      <alignment horizontal="left" vertical="center" wrapText="1"/>
      <protection locked="0"/>
    </xf>
    <xf numFmtId="49" fontId="6" fillId="32" borderId="43" xfId="55" applyNumberFormat="1" applyFont="1" applyFill="1" applyBorder="1" applyAlignment="1" applyProtection="1">
      <alignment horizontal="right" vertical="center" wrapText="1"/>
      <protection locked="0"/>
    </xf>
    <xf numFmtId="0" fontId="6" fillId="0" borderId="118" xfId="0" applyFont="1" applyFill="1" applyBorder="1" applyAlignment="1">
      <alignment horizontal="center" vertical="center" wrapText="1"/>
    </xf>
    <xf numFmtId="0" fontId="6" fillId="0" borderId="119" xfId="0" applyFont="1" applyFill="1" applyBorder="1" applyAlignment="1">
      <alignment horizontal="center" vertical="center" wrapText="1"/>
    </xf>
    <xf numFmtId="0" fontId="6" fillId="0" borderId="120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/>
    </xf>
    <xf numFmtId="0" fontId="25" fillId="0" borderId="23" xfId="0" applyNumberFormat="1" applyFont="1" applyFill="1" applyBorder="1" applyAlignment="1" applyProtection="1">
      <alignment horizontal="center" vertical="center"/>
      <protection/>
    </xf>
    <xf numFmtId="198" fontId="10" fillId="0" borderId="43" xfId="0" applyNumberFormat="1" applyFont="1" applyFill="1" applyBorder="1" applyAlignment="1" applyProtection="1">
      <alignment horizontal="center" vertical="center"/>
      <protection/>
    </xf>
    <xf numFmtId="196" fontId="10" fillId="0" borderId="18" xfId="0" applyNumberFormat="1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196" fontId="10" fillId="0" borderId="19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49" fontId="81" fillId="37" borderId="32" xfId="0" applyNumberFormat="1" applyFont="1" applyFill="1" applyBorder="1" applyAlignment="1">
      <alignment vertical="center" wrapText="1"/>
    </xf>
    <xf numFmtId="209" fontId="6" fillId="0" borderId="18" xfId="0" applyNumberFormat="1" applyFont="1" applyFill="1" applyBorder="1" applyAlignment="1" applyProtection="1">
      <alignment horizontal="center" vertical="center"/>
      <protection locked="0"/>
    </xf>
    <xf numFmtId="209" fontId="6" fillId="0" borderId="23" xfId="0" applyNumberFormat="1" applyFont="1" applyFill="1" applyBorder="1" applyAlignment="1" applyProtection="1">
      <alignment horizontal="center" vertical="center"/>
      <protection locked="0"/>
    </xf>
    <xf numFmtId="198" fontId="10" fillId="0" borderId="43" xfId="55" applyNumberFormat="1" applyFont="1" applyFill="1" applyBorder="1" applyAlignment="1" applyProtection="1">
      <alignment horizontal="center" vertical="center"/>
      <protection locked="0"/>
    </xf>
    <xf numFmtId="0" fontId="10" fillId="0" borderId="43" xfId="0" applyFont="1" applyFill="1" applyBorder="1" applyAlignment="1">
      <alignment horizontal="center" vertical="center" wrapText="1"/>
    </xf>
    <xf numFmtId="196" fontId="10" fillId="0" borderId="17" xfId="0" applyNumberFormat="1" applyFont="1" applyFill="1" applyBorder="1" applyAlignment="1">
      <alignment horizontal="center" vertical="center" wrapText="1"/>
    </xf>
    <xf numFmtId="209" fontId="10" fillId="0" borderId="18" xfId="0" applyNumberFormat="1" applyFont="1" applyFill="1" applyBorder="1" applyAlignment="1" applyProtection="1">
      <alignment horizontal="center" vertical="center"/>
      <protection locked="0"/>
    </xf>
    <xf numFmtId="196" fontId="10" fillId="0" borderId="23" xfId="0" applyNumberFormat="1" applyFont="1" applyFill="1" applyBorder="1" applyAlignment="1">
      <alignment horizontal="center" vertical="center" wrapText="1"/>
    </xf>
    <xf numFmtId="49" fontId="6" fillId="0" borderId="26" xfId="54" applyNumberFormat="1" applyFont="1" applyFill="1" applyBorder="1" applyAlignment="1">
      <alignment horizontal="center" vertical="center" wrapText="1"/>
      <protection/>
    </xf>
    <xf numFmtId="0" fontId="25" fillId="0" borderId="37" xfId="0" applyNumberFormat="1" applyFont="1" applyFill="1" applyBorder="1" applyAlignment="1" applyProtection="1">
      <alignment horizontal="center" vertical="center"/>
      <protection/>
    </xf>
    <xf numFmtId="49" fontId="6" fillId="0" borderId="87" xfId="0" applyNumberFormat="1" applyFont="1" applyFill="1" applyBorder="1" applyAlignment="1">
      <alignment horizontal="center" vertical="center"/>
    </xf>
    <xf numFmtId="198" fontId="6" fillId="0" borderId="121" xfId="0" applyNumberFormat="1" applyFont="1" applyFill="1" applyBorder="1" applyAlignment="1" applyProtection="1">
      <alignment horizontal="center" vertical="center"/>
      <protection/>
    </xf>
    <xf numFmtId="196" fontId="6" fillId="0" borderId="98" xfId="0" applyNumberFormat="1" applyFont="1" applyFill="1" applyBorder="1" applyAlignment="1">
      <alignment horizontal="center" vertical="center" wrapText="1"/>
    </xf>
    <xf numFmtId="1" fontId="6" fillId="0" borderId="122" xfId="0" applyNumberFormat="1" applyFont="1" applyFill="1" applyBorder="1" applyAlignment="1">
      <alignment horizontal="center" vertical="center"/>
    </xf>
    <xf numFmtId="0" fontId="6" fillId="0" borderId="122" xfId="0" applyNumberFormat="1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 wrapText="1"/>
    </xf>
    <xf numFmtId="198" fontId="10" fillId="0" borderId="18" xfId="0" applyNumberFormat="1" applyFont="1" applyFill="1" applyBorder="1" applyAlignment="1" applyProtection="1">
      <alignment horizontal="center" vertical="center"/>
      <protection/>
    </xf>
    <xf numFmtId="1" fontId="10" fillId="0" borderId="18" xfId="0" applyNumberFormat="1" applyFont="1" applyFill="1" applyBorder="1" applyAlignment="1" applyProtection="1">
      <alignment horizontal="center" vertical="center"/>
      <protection/>
    </xf>
    <xf numFmtId="0" fontId="25" fillId="0" borderId="87" xfId="0" applyNumberFormat="1" applyFont="1" applyFill="1" applyBorder="1" applyAlignment="1" applyProtection="1">
      <alignment horizontal="center" vertical="center"/>
      <protection/>
    </xf>
    <xf numFmtId="198" fontId="6" fillId="0" borderId="18" xfId="0" applyNumberFormat="1" applyFont="1" applyFill="1" applyBorder="1" applyAlignment="1" applyProtection="1">
      <alignment horizontal="center" vertical="center"/>
      <protection/>
    </xf>
    <xf numFmtId="1" fontId="6" fillId="0" borderId="18" xfId="0" applyNumberFormat="1" applyFont="1" applyFill="1" applyBorder="1" applyAlignment="1">
      <alignment horizontal="center" vertical="center"/>
    </xf>
    <xf numFmtId="196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/>
    </xf>
    <xf numFmtId="198" fontId="10" fillId="0" borderId="123" xfId="0" applyNumberFormat="1" applyFont="1" applyFill="1" applyBorder="1" applyAlignment="1" applyProtection="1">
      <alignment horizontal="center" vertical="center"/>
      <protection/>
    </xf>
    <xf numFmtId="1" fontId="10" fillId="0" borderId="123" xfId="0" applyNumberFormat="1" applyFont="1" applyFill="1" applyBorder="1" applyAlignment="1" applyProtection="1">
      <alignment horizontal="center" vertical="center"/>
      <protection/>
    </xf>
    <xf numFmtId="1" fontId="6" fillId="0" borderId="23" xfId="0" applyNumberFormat="1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196" fontId="6" fillId="0" borderId="17" xfId="0" applyNumberFormat="1" applyFont="1" applyFill="1" applyBorder="1" applyAlignment="1">
      <alignment horizontal="center" vertical="center" wrapText="1"/>
    </xf>
    <xf numFmtId="196" fontId="6" fillId="0" borderId="23" xfId="0" applyNumberFormat="1" applyFont="1" applyFill="1" applyBorder="1" applyAlignment="1">
      <alignment horizontal="center" vertical="center" wrapText="1"/>
    </xf>
    <xf numFmtId="198" fontId="6" fillId="0" borderId="43" xfId="0" applyNumberFormat="1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201" fontId="10" fillId="0" borderId="43" xfId="54" applyNumberFormat="1" applyFont="1" applyFill="1" applyBorder="1" applyAlignment="1" applyProtection="1">
      <alignment horizontal="center" vertical="center"/>
      <protection/>
    </xf>
    <xf numFmtId="204" fontId="10" fillId="0" borderId="18" xfId="54" applyNumberFormat="1" applyFont="1" applyBorder="1" applyAlignment="1">
      <alignment horizontal="center" vertical="center"/>
      <protection/>
    </xf>
    <xf numFmtId="197" fontId="10" fillId="0" borderId="30" xfId="54" applyNumberFormat="1" applyFont="1" applyFill="1" applyBorder="1" applyAlignment="1" applyProtection="1">
      <alignment horizontal="center" vertical="center"/>
      <protection/>
    </xf>
    <xf numFmtId="200" fontId="10" fillId="0" borderId="23" xfId="54" applyNumberFormat="1" applyFont="1" applyFill="1" applyBorder="1" applyAlignment="1" applyProtection="1">
      <alignment horizontal="center" vertical="center"/>
      <protection/>
    </xf>
    <xf numFmtId="204" fontId="10" fillId="0" borderId="18" xfId="54" applyNumberFormat="1" applyFont="1" applyFill="1" applyBorder="1" applyAlignment="1" applyProtection="1">
      <alignment horizontal="center" vertical="center"/>
      <protection/>
    </xf>
    <xf numFmtId="49" fontId="6" fillId="0" borderId="36" xfId="54" applyNumberFormat="1" applyFont="1" applyFill="1" applyBorder="1" applyAlignment="1">
      <alignment horizontal="right" vertical="center" wrapText="1"/>
      <protection/>
    </xf>
    <xf numFmtId="197" fontId="6" fillId="0" borderId="30" xfId="54" applyNumberFormat="1" applyFont="1" applyFill="1" applyBorder="1" applyAlignment="1" applyProtection="1">
      <alignment horizontal="center" vertical="center"/>
      <protection/>
    </xf>
    <xf numFmtId="49" fontId="10" fillId="37" borderId="51" xfId="54" applyNumberFormat="1" applyFont="1" applyFill="1" applyBorder="1" applyAlignment="1">
      <alignment vertical="center" wrapText="1"/>
      <protection/>
    </xf>
    <xf numFmtId="49" fontId="10" fillId="0" borderId="51" xfId="54" applyNumberFormat="1" applyFont="1" applyFill="1" applyBorder="1" applyAlignment="1">
      <alignment vertical="center" wrapText="1"/>
      <protection/>
    </xf>
    <xf numFmtId="49" fontId="10" fillId="37" borderId="124" xfId="0" applyNumberFormat="1" applyFont="1" applyFill="1" applyBorder="1" applyAlignment="1">
      <alignment vertical="center" wrapText="1"/>
    </xf>
    <xf numFmtId="49" fontId="30" fillId="0" borderId="30" xfId="54" applyNumberFormat="1" applyFont="1" applyFill="1" applyBorder="1" applyAlignment="1">
      <alignment horizontal="left" vertical="center" wrapText="1"/>
      <protection/>
    </xf>
    <xf numFmtId="49" fontId="10" fillId="0" borderId="32" xfId="54" applyNumberFormat="1" applyFont="1" applyFill="1" applyBorder="1" applyAlignment="1">
      <alignment vertical="center" wrapText="1"/>
      <protection/>
    </xf>
    <xf numFmtId="0" fontId="82" fillId="0" borderId="30" xfId="0" applyFont="1" applyBorder="1" applyAlignment="1">
      <alignment/>
    </xf>
    <xf numFmtId="49" fontId="10" fillId="37" borderId="36" xfId="54" applyNumberFormat="1" applyFont="1" applyFill="1" applyBorder="1" applyAlignment="1">
      <alignment vertical="center" wrapText="1"/>
      <protection/>
    </xf>
    <xf numFmtId="49" fontId="10" fillId="37" borderId="36" xfId="54" applyNumberFormat="1" applyFont="1" applyFill="1" applyBorder="1" applyAlignment="1">
      <alignment horizontal="left" vertical="center" wrapText="1"/>
      <protection/>
    </xf>
    <xf numFmtId="0" fontId="82" fillId="0" borderId="18" xfId="0" applyFont="1" applyBorder="1" applyAlignment="1">
      <alignment wrapText="1"/>
    </xf>
    <xf numFmtId="0" fontId="82" fillId="0" borderId="0" xfId="0" applyFont="1" applyAlignment="1">
      <alignment wrapText="1"/>
    </xf>
    <xf numFmtId="49" fontId="10" fillId="37" borderId="30" xfId="54" applyNumberFormat="1" applyFont="1" applyFill="1" applyBorder="1" applyAlignment="1">
      <alignment horizontal="left" vertical="center" wrapText="1"/>
      <protection/>
    </xf>
    <xf numFmtId="49" fontId="10" fillId="37" borderId="30" xfId="54" applyNumberFormat="1" applyFont="1" applyFill="1" applyBorder="1" applyAlignment="1">
      <alignment vertical="center" wrapText="1"/>
      <protection/>
    </xf>
    <xf numFmtId="49" fontId="10" fillId="37" borderId="31" xfId="54" applyNumberFormat="1" applyFont="1" applyFill="1" applyBorder="1" applyAlignment="1">
      <alignment vertical="center" wrapText="1"/>
      <protection/>
    </xf>
    <xf numFmtId="0" fontId="10" fillId="32" borderId="29" xfId="0" applyNumberFormat="1" applyFont="1" applyFill="1" applyBorder="1" applyAlignment="1" applyProtection="1">
      <alignment horizontal="left" vertical="center"/>
      <protection/>
    </xf>
    <xf numFmtId="0" fontId="10" fillId="32" borderId="30" xfId="0" applyNumberFormat="1" applyFont="1" applyFill="1" applyBorder="1" applyAlignment="1" applyProtection="1">
      <alignment horizontal="left" vertical="center" wrapText="1"/>
      <protection/>
    </xf>
    <xf numFmtId="0" fontId="10" fillId="32" borderId="31" xfId="0" applyNumberFormat="1" applyFont="1" applyFill="1" applyBorder="1" applyAlignment="1" applyProtection="1">
      <alignment horizontal="left" vertical="center"/>
      <protection/>
    </xf>
    <xf numFmtId="49" fontId="10" fillId="37" borderId="98" xfId="0" applyNumberFormat="1" applyFont="1" applyFill="1" applyBorder="1" applyAlignment="1">
      <alignment horizontal="left" vertical="center" wrapText="1"/>
    </xf>
    <xf numFmtId="49" fontId="10" fillId="37" borderId="101" xfId="0" applyNumberFormat="1" applyFont="1" applyFill="1" applyBorder="1" applyAlignment="1">
      <alignment horizontal="left" vertical="center" wrapText="1"/>
    </xf>
    <xf numFmtId="49" fontId="10" fillId="0" borderId="36" xfId="54" applyNumberFormat="1" applyFont="1" applyFill="1" applyBorder="1" applyAlignment="1">
      <alignment vertical="center" wrapText="1"/>
      <protection/>
    </xf>
    <xf numFmtId="200" fontId="10" fillId="0" borderId="38" xfId="54" applyNumberFormat="1" applyFont="1" applyFill="1" applyBorder="1" applyAlignment="1" applyProtection="1">
      <alignment horizontal="left" vertical="center" wrapText="1"/>
      <protection/>
    </xf>
    <xf numFmtId="0" fontId="6" fillId="0" borderId="34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 applyProtection="1">
      <alignment horizontal="center" vertical="center" wrapText="1"/>
      <protection hidden="1"/>
    </xf>
    <xf numFmtId="198" fontId="10" fillId="0" borderId="52" xfId="54" applyNumberFormat="1" applyFont="1" applyFill="1" applyBorder="1" applyAlignment="1" applyProtection="1">
      <alignment horizontal="center" vertical="center"/>
      <protection/>
    </xf>
    <xf numFmtId="1" fontId="10" fillId="0" borderId="125" xfId="54" applyNumberFormat="1" applyFont="1" applyFill="1" applyBorder="1" applyAlignment="1">
      <alignment horizontal="center" vertical="center" wrapText="1"/>
      <protection/>
    </xf>
    <xf numFmtId="1" fontId="10" fillId="0" borderId="59" xfId="54" applyNumberFormat="1" applyFont="1" applyFill="1" applyBorder="1" applyAlignment="1">
      <alignment horizontal="center" vertical="center" wrapText="1"/>
      <protection/>
    </xf>
    <xf numFmtId="1" fontId="10" fillId="0" borderId="82" xfId="54" applyNumberFormat="1" applyFont="1" applyFill="1" applyBorder="1" applyAlignment="1">
      <alignment horizontal="center" vertical="center" wrapText="1"/>
      <protection/>
    </xf>
    <xf numFmtId="199" fontId="6" fillId="0" borderId="12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Fill="1" applyBorder="1" applyAlignment="1" applyProtection="1">
      <alignment horizontal="center" vertical="center"/>
      <protection/>
    </xf>
    <xf numFmtId="1" fontId="6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22" xfId="0" applyFont="1" applyFill="1" applyBorder="1" applyAlignment="1">
      <alignment horizontal="center" vertical="center" wrapText="1"/>
    </xf>
    <xf numFmtId="199" fontId="10" fillId="0" borderId="53" xfId="54" applyNumberFormat="1" applyFont="1" applyFill="1" applyBorder="1" applyAlignment="1" applyProtection="1">
      <alignment horizontal="center" vertical="center"/>
      <protection/>
    </xf>
    <xf numFmtId="1" fontId="10" fillId="0" borderId="127" xfId="54" applyNumberFormat="1" applyFont="1" applyFill="1" applyBorder="1" applyAlignment="1">
      <alignment horizontal="center" vertical="center" wrapText="1"/>
      <protection/>
    </xf>
    <xf numFmtId="1" fontId="79" fillId="0" borderId="53" xfId="54" applyNumberFormat="1" applyFont="1" applyFill="1" applyBorder="1" applyAlignment="1">
      <alignment horizontal="center" vertical="center" wrapText="1"/>
      <protection/>
    </xf>
    <xf numFmtId="199" fontId="6" fillId="0" borderId="47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33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98" xfId="0" applyFont="1" applyFill="1" applyBorder="1" applyAlignment="1">
      <alignment horizontal="center" vertical="center" wrapText="1"/>
    </xf>
    <xf numFmtId="199" fontId="10" fillId="0" borderId="46" xfId="54" applyNumberFormat="1" applyFont="1" applyFill="1" applyBorder="1" applyAlignment="1" applyProtection="1">
      <alignment horizontal="center" vertical="center"/>
      <protection/>
    </xf>
    <xf numFmtId="1" fontId="10" fillId="0" borderId="57" xfId="54" applyNumberFormat="1" applyFont="1" applyFill="1" applyBorder="1" applyAlignment="1">
      <alignment horizontal="center" vertical="center" wrapText="1"/>
      <protection/>
    </xf>
    <xf numFmtId="1" fontId="79" fillId="0" borderId="46" xfId="54" applyNumberFormat="1" applyFont="1" applyFill="1" applyBorder="1" applyAlignment="1">
      <alignment horizontal="center" vertical="center" wrapText="1"/>
      <protection/>
    </xf>
    <xf numFmtId="199" fontId="6" fillId="0" borderId="55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28" xfId="0" applyNumberFormat="1" applyFont="1" applyFill="1" applyBorder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41" xfId="0" applyNumberFormat="1" applyFont="1" applyFill="1" applyBorder="1" applyAlignment="1">
      <alignment horizontal="center" vertical="center"/>
    </xf>
    <xf numFmtId="0" fontId="25" fillId="0" borderId="39" xfId="0" applyNumberFormat="1" applyFont="1" applyFill="1" applyBorder="1" applyAlignment="1" applyProtection="1">
      <alignment horizontal="center" vertical="center"/>
      <protection/>
    </xf>
    <xf numFmtId="198" fontId="10" fillId="0" borderId="32" xfId="0" applyNumberFormat="1" applyFont="1" applyFill="1" applyBorder="1" applyAlignment="1" applyProtection="1">
      <alignment horizontal="center" vertical="center"/>
      <protection/>
    </xf>
    <xf numFmtId="1" fontId="10" fillId="0" borderId="32" xfId="0" applyNumberFormat="1" applyFont="1" applyFill="1" applyBorder="1" applyAlignment="1">
      <alignment horizontal="center" vertical="center"/>
    </xf>
    <xf numFmtId="196" fontId="10" fillId="0" borderId="33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 wrapText="1"/>
    </xf>
    <xf numFmtId="198" fontId="10" fillId="0" borderId="128" xfId="0" applyNumberFormat="1" applyFont="1" applyFill="1" applyBorder="1" applyAlignment="1" applyProtection="1">
      <alignment horizontal="center" vertical="center"/>
      <protection/>
    </xf>
    <xf numFmtId="196" fontId="10" fillId="0" borderId="100" xfId="0" applyNumberFormat="1" applyFont="1" applyFill="1" applyBorder="1" applyAlignment="1">
      <alignment horizontal="center" vertical="center" wrapText="1"/>
    </xf>
    <xf numFmtId="0" fontId="6" fillId="0" borderId="38" xfId="0" applyFont="1" applyFill="1" applyBorder="1" applyAlignment="1" applyProtection="1">
      <alignment horizontal="center" vertical="center" wrapText="1"/>
      <protection locked="0"/>
    </xf>
    <xf numFmtId="209" fontId="6" fillId="0" borderId="26" xfId="0" applyNumberFormat="1" applyFont="1" applyFill="1" applyBorder="1" applyAlignment="1" applyProtection="1">
      <alignment horizontal="center" vertical="center"/>
      <protection locked="0"/>
    </xf>
    <xf numFmtId="198" fontId="10" fillId="0" borderId="76" xfId="55" applyNumberFormat="1" applyFont="1" applyFill="1" applyBorder="1" applyAlignment="1" applyProtection="1">
      <alignment horizontal="center" vertical="center"/>
      <protection locked="0"/>
    </xf>
    <xf numFmtId="0" fontId="10" fillId="0" borderId="76" xfId="0" applyFont="1" applyFill="1" applyBorder="1" applyAlignment="1">
      <alignment horizontal="center" vertical="center" wrapText="1"/>
    </xf>
    <xf numFmtId="209" fontId="10" fillId="0" borderId="41" xfId="0" applyNumberFormat="1" applyFont="1" applyFill="1" applyBorder="1" applyAlignment="1" applyProtection="1">
      <alignment horizontal="center" vertical="center"/>
      <protection locked="0"/>
    </xf>
    <xf numFmtId="196" fontId="10" fillId="0" borderId="39" xfId="0" applyNumberFormat="1" applyFont="1" applyFill="1" applyBorder="1" applyAlignment="1">
      <alignment horizontal="center" vertical="center" wrapText="1"/>
    </xf>
    <xf numFmtId="198" fontId="6" fillId="0" borderId="129" xfId="0" applyNumberFormat="1" applyFont="1" applyFill="1" applyBorder="1" applyAlignment="1">
      <alignment horizontal="center" vertical="center" wrapText="1"/>
    </xf>
    <xf numFmtId="0" fontId="6" fillId="0" borderId="130" xfId="0" applyFont="1" applyFill="1" applyBorder="1" applyAlignment="1">
      <alignment horizontal="center" vertical="center" wrapText="1"/>
    </xf>
    <xf numFmtId="0" fontId="6" fillId="0" borderId="131" xfId="0" applyFont="1" applyFill="1" applyBorder="1" applyAlignment="1">
      <alignment horizontal="center" vertical="center" wrapText="1"/>
    </xf>
    <xf numFmtId="0" fontId="6" fillId="0" borderId="132" xfId="0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1" fontId="10" fillId="0" borderId="43" xfId="55" applyNumberFormat="1" applyFont="1" applyFill="1" applyBorder="1" applyAlignment="1" applyProtection="1">
      <alignment horizontal="center" vertical="center"/>
      <protection locked="0"/>
    </xf>
    <xf numFmtId="198" fontId="6" fillId="0" borderId="43" xfId="55" applyNumberFormat="1" applyFont="1" applyFill="1" applyBorder="1" applyAlignment="1" applyProtection="1">
      <alignment horizontal="center" vertical="center"/>
      <protection locked="0"/>
    </xf>
    <xf numFmtId="1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99" fontId="8" fillId="0" borderId="0" xfId="54" applyNumberFormat="1" applyFont="1" applyFill="1" applyBorder="1" applyAlignment="1" applyProtection="1">
      <alignment horizontal="left" vertical="center"/>
      <protection/>
    </xf>
    <xf numFmtId="0" fontId="8" fillId="0" borderId="0" xfId="54" applyFont="1" applyFill="1" applyBorder="1" applyAlignment="1" applyProtection="1">
      <alignment horizontal="right" vertical="center"/>
      <protection/>
    </xf>
    <xf numFmtId="196" fontId="7" fillId="32" borderId="111" xfId="0" applyNumberFormat="1" applyFont="1" applyFill="1" applyBorder="1" applyAlignment="1" applyProtection="1">
      <alignment vertical="center"/>
      <protection/>
    </xf>
    <xf numFmtId="0" fontId="8" fillId="32" borderId="0" xfId="0" applyFont="1" applyFill="1" applyBorder="1" applyAlignment="1" applyProtection="1">
      <alignment horizontal="right" vertical="center"/>
      <protection/>
    </xf>
    <xf numFmtId="196" fontId="7" fillId="32" borderId="0" xfId="0" applyNumberFormat="1" applyFont="1" applyFill="1" applyBorder="1" applyAlignment="1" applyProtection="1">
      <alignment vertical="center"/>
      <protection/>
    </xf>
    <xf numFmtId="196" fontId="7" fillId="32" borderId="37" xfId="0" applyNumberFormat="1" applyFont="1" applyFill="1" applyBorder="1" applyAlignment="1" applyProtection="1">
      <alignment vertical="center"/>
      <protection/>
    </xf>
    <xf numFmtId="196" fontId="8" fillId="32" borderId="0" xfId="0" applyNumberFormat="1" applyFont="1" applyFill="1" applyBorder="1" applyAlignment="1" applyProtection="1">
      <alignment vertical="center"/>
      <protection/>
    </xf>
    <xf numFmtId="0" fontId="40" fillId="32" borderId="0" xfId="0" applyFont="1" applyFill="1" applyBorder="1" applyAlignment="1">
      <alignment vertical="center"/>
    </xf>
    <xf numFmtId="196" fontId="7" fillId="39" borderId="0" xfId="0" applyNumberFormat="1" applyFont="1" applyFill="1" applyBorder="1" applyAlignment="1" applyProtection="1">
      <alignment vertical="center"/>
      <protection/>
    </xf>
    <xf numFmtId="198" fontId="8" fillId="0" borderId="0" xfId="54" applyNumberFormat="1" applyFont="1" applyFill="1" applyBorder="1" applyAlignment="1" applyProtection="1">
      <alignment horizontal="center" vertical="center"/>
      <protection/>
    </xf>
    <xf numFmtId="199" fontId="7" fillId="0" borderId="0" xfId="54" applyNumberFormat="1" applyFont="1" applyFill="1" applyBorder="1" applyAlignment="1" applyProtection="1">
      <alignment vertical="center"/>
      <protection/>
    </xf>
    <xf numFmtId="199" fontId="7" fillId="0" borderId="41" xfId="54" applyNumberFormat="1" applyFont="1" applyFill="1" applyBorder="1" applyAlignment="1" applyProtection="1">
      <alignment vertical="center"/>
      <protection/>
    </xf>
    <xf numFmtId="0" fontId="8" fillId="39" borderId="0" xfId="0" applyFont="1" applyFill="1" applyBorder="1" applyAlignment="1" applyProtection="1">
      <alignment horizontal="right" vertical="center"/>
      <protection/>
    </xf>
    <xf numFmtId="196" fontId="7" fillId="39" borderId="133" xfId="0" applyNumberFormat="1" applyFont="1" applyFill="1" applyBorder="1" applyAlignment="1" applyProtection="1">
      <alignment vertical="center"/>
      <protection/>
    </xf>
    <xf numFmtId="196" fontId="8" fillId="39" borderId="0" xfId="0" applyNumberFormat="1" applyFont="1" applyFill="1" applyBorder="1" applyAlignment="1" applyProtection="1">
      <alignment vertical="center"/>
      <protection/>
    </xf>
    <xf numFmtId="198" fontId="7" fillId="0" borderId="0" xfId="54" applyNumberFormat="1" applyFont="1" applyFill="1" applyBorder="1" applyAlignment="1" applyProtection="1">
      <alignment vertical="center"/>
      <protection/>
    </xf>
    <xf numFmtId="199" fontId="7" fillId="0" borderId="18" xfId="54" applyNumberFormat="1" applyFont="1" applyFill="1" applyBorder="1" applyAlignment="1" applyProtection="1">
      <alignment vertical="center"/>
      <protection/>
    </xf>
    <xf numFmtId="197" fontId="7" fillId="0" borderId="18" xfId="54" applyNumberFormat="1" applyFont="1" applyFill="1" applyBorder="1" applyAlignment="1" applyProtection="1">
      <alignment vertical="center"/>
      <protection/>
    </xf>
    <xf numFmtId="197" fontId="7" fillId="0" borderId="0" xfId="54" applyNumberFormat="1" applyFont="1" applyFill="1" applyBorder="1" applyAlignment="1" applyProtection="1">
      <alignment vertical="center"/>
      <protection/>
    </xf>
    <xf numFmtId="49" fontId="10" fillId="0" borderId="36" xfId="54" applyNumberFormat="1" applyFont="1" applyFill="1" applyBorder="1" applyAlignment="1">
      <alignment horizontal="left" vertical="center" wrapText="1"/>
      <protection/>
    </xf>
    <xf numFmtId="199" fontId="6" fillId="38" borderId="0" xfId="54" applyNumberFormat="1" applyFont="1" applyFill="1" applyBorder="1" applyAlignment="1" applyProtection="1">
      <alignment vertical="center"/>
      <protection/>
    </xf>
    <xf numFmtId="198" fontId="28" fillId="38" borderId="0" xfId="54" applyNumberFormat="1" applyFont="1" applyFill="1" applyBorder="1" applyAlignment="1" applyProtection="1">
      <alignment horizontal="center" vertical="center"/>
      <protection/>
    </xf>
    <xf numFmtId="199" fontId="6" fillId="38" borderId="18" xfId="54" applyNumberFormat="1" applyFont="1" applyFill="1" applyBorder="1" applyAlignment="1" applyProtection="1">
      <alignment vertical="center"/>
      <protection/>
    </xf>
    <xf numFmtId="197" fontId="10" fillId="38" borderId="18" xfId="54" applyNumberFormat="1" applyFont="1" applyFill="1" applyBorder="1" applyAlignment="1" applyProtection="1">
      <alignment vertical="center"/>
      <protection/>
    </xf>
    <xf numFmtId="197" fontId="10" fillId="38" borderId="0" xfId="54" applyNumberFormat="1" applyFont="1" applyFill="1" applyBorder="1" applyAlignment="1" applyProtection="1">
      <alignment vertical="center"/>
      <protection/>
    </xf>
    <xf numFmtId="1" fontId="10" fillId="38" borderId="0" xfId="54" applyNumberFormat="1" applyFont="1" applyFill="1" applyBorder="1" applyAlignment="1">
      <alignment horizontal="center" vertical="center" wrapText="1"/>
      <protection/>
    </xf>
    <xf numFmtId="1" fontId="10" fillId="38" borderId="18" xfId="54" applyNumberFormat="1" applyFont="1" applyFill="1" applyBorder="1" applyAlignment="1">
      <alignment horizontal="center" vertical="center" wrapText="1"/>
      <protection/>
    </xf>
    <xf numFmtId="198" fontId="10" fillId="38" borderId="52" xfId="54" applyNumberFormat="1" applyFont="1" applyFill="1" applyBorder="1" applyAlignment="1">
      <alignment horizontal="center" vertical="center" wrapText="1"/>
      <protection/>
    </xf>
    <xf numFmtId="1" fontId="10" fillId="38" borderId="52" xfId="54" applyNumberFormat="1" applyFont="1" applyFill="1" applyBorder="1" applyAlignment="1">
      <alignment horizontal="center" vertical="center" wrapText="1"/>
      <protection/>
    </xf>
    <xf numFmtId="199" fontId="24" fillId="38" borderId="111" xfId="54" applyNumberFormat="1" applyFont="1" applyFill="1" applyBorder="1" applyAlignment="1" applyProtection="1">
      <alignment vertical="center"/>
      <protection/>
    </xf>
    <xf numFmtId="199" fontId="24" fillId="38" borderId="0" xfId="54" applyNumberFormat="1" applyFont="1" applyFill="1" applyBorder="1" applyAlignment="1" applyProtection="1">
      <alignment vertical="center"/>
      <protection/>
    </xf>
    <xf numFmtId="198" fontId="10" fillId="38" borderId="18" xfId="54" applyNumberFormat="1" applyFont="1" applyFill="1" applyBorder="1" applyAlignment="1">
      <alignment horizontal="center" vertical="center" wrapText="1"/>
      <protection/>
    </xf>
    <xf numFmtId="202" fontId="10" fillId="38" borderId="0" xfId="54" applyNumberFormat="1" applyFont="1" applyFill="1" applyBorder="1" applyAlignment="1" applyProtection="1">
      <alignment vertical="center"/>
      <protection/>
    </xf>
    <xf numFmtId="197" fontId="10" fillId="38" borderId="52" xfId="54" applyNumberFormat="1" applyFont="1" applyFill="1" applyBorder="1" applyAlignment="1" applyProtection="1">
      <alignment horizontal="center" vertical="center"/>
      <protection/>
    </xf>
    <xf numFmtId="204" fontId="10" fillId="38" borderId="52" xfId="54" applyNumberFormat="1" applyFont="1" applyFill="1" applyBorder="1" applyAlignment="1" applyProtection="1">
      <alignment horizontal="center" vertical="center"/>
      <protection/>
    </xf>
    <xf numFmtId="199" fontId="2" fillId="38" borderId="0" xfId="54" applyNumberFormat="1" applyFont="1" applyFill="1" applyBorder="1" applyAlignment="1" applyProtection="1">
      <alignment vertical="center"/>
      <protection/>
    </xf>
    <xf numFmtId="49" fontId="10" fillId="0" borderId="134" xfId="0" applyNumberFormat="1" applyFont="1" applyFill="1" applyBorder="1" applyAlignment="1">
      <alignment horizontal="left" vertical="center" wrapText="1"/>
    </xf>
    <xf numFmtId="49" fontId="10" fillId="0" borderId="30" xfId="55" applyNumberFormat="1" applyFont="1" applyFill="1" applyBorder="1" applyAlignment="1" applyProtection="1">
      <alignment horizontal="left" vertical="center" wrapText="1"/>
      <protection locked="0"/>
    </xf>
    <xf numFmtId="199" fontId="81" fillId="37" borderId="10" xfId="54" applyNumberFormat="1" applyFont="1" applyFill="1" applyBorder="1" applyAlignment="1">
      <alignment horizontal="center" vertical="center"/>
      <protection/>
    </xf>
    <xf numFmtId="0" fontId="81" fillId="37" borderId="11" xfId="54" applyFont="1" applyFill="1" applyBorder="1" applyAlignment="1">
      <alignment horizontal="center" vertical="center" wrapText="1"/>
      <protection/>
    </xf>
    <xf numFmtId="49" fontId="10" fillId="0" borderId="4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7" xfId="0" applyNumberFormat="1" applyFont="1" applyFill="1" applyBorder="1" applyAlignment="1" applyProtection="1">
      <alignment horizontal="center" vertical="center"/>
      <protection locked="0"/>
    </xf>
    <xf numFmtId="49" fontId="10" fillId="0" borderId="30" xfId="55" applyNumberFormat="1" applyFont="1" applyFill="1" applyBorder="1" applyAlignment="1" applyProtection="1">
      <alignment horizontal="center" vertical="center" wrapText="1"/>
      <protection locked="0"/>
    </xf>
    <xf numFmtId="49" fontId="6" fillId="0" borderId="30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1" fontId="10" fillId="0" borderId="17" xfId="55" applyNumberFormat="1" applyFont="1" applyFill="1" applyBorder="1" applyAlignment="1" applyProtection="1">
      <alignment horizontal="center" vertical="center"/>
      <protection locked="0"/>
    </xf>
    <xf numFmtId="1" fontId="10" fillId="0" borderId="18" xfId="55" applyNumberFormat="1" applyFont="1" applyFill="1" applyBorder="1" applyAlignment="1" applyProtection="1">
      <alignment horizontal="center" vertical="center"/>
      <protection locked="0"/>
    </xf>
    <xf numFmtId="1" fontId="10" fillId="0" borderId="23" xfId="55" applyNumberFormat="1" applyFont="1" applyFill="1" applyBorder="1" applyAlignment="1" applyProtection="1">
      <alignment horizontal="center" vertical="center"/>
      <protection locked="0"/>
    </xf>
    <xf numFmtId="49" fontId="6" fillId="0" borderId="30" xfId="55" applyNumberFormat="1" applyFont="1" applyFill="1" applyBorder="1" applyAlignment="1" applyProtection="1">
      <alignment horizontal="right" vertical="center" wrapText="1"/>
      <protection locked="0"/>
    </xf>
    <xf numFmtId="1" fontId="6" fillId="0" borderId="43" xfId="55" applyNumberFormat="1" applyFont="1" applyFill="1" applyBorder="1" applyAlignment="1" applyProtection="1">
      <alignment horizontal="center" vertical="center"/>
      <protection locked="0"/>
    </xf>
    <xf numFmtId="1" fontId="6" fillId="0" borderId="17" xfId="55" applyNumberFormat="1" applyFont="1" applyFill="1" applyBorder="1" applyAlignment="1" applyProtection="1">
      <alignment horizontal="center" vertical="center"/>
      <protection locked="0"/>
    </xf>
    <xf numFmtId="1" fontId="39" fillId="0" borderId="18" xfId="55" applyNumberFormat="1" applyFont="1" applyFill="1" applyBorder="1" applyAlignment="1" applyProtection="1">
      <alignment horizontal="center" vertical="center"/>
      <protection locked="0"/>
    </xf>
    <xf numFmtId="1" fontId="6" fillId="0" borderId="18" xfId="55" applyNumberFormat="1" applyFont="1" applyFill="1" applyBorder="1" applyAlignment="1" applyProtection="1">
      <alignment horizontal="center" vertical="center"/>
      <protection locked="0"/>
    </xf>
    <xf numFmtId="1" fontId="6" fillId="0" borderId="23" xfId="55" applyNumberFormat="1" applyFont="1" applyFill="1" applyBorder="1" applyAlignment="1" applyProtection="1">
      <alignment horizontal="center" vertical="center"/>
      <protection locked="0"/>
    </xf>
    <xf numFmtId="49" fontId="10" fillId="0" borderId="31" xfId="55" applyNumberFormat="1" applyFont="1" applyFill="1" applyBorder="1" applyAlignment="1" applyProtection="1">
      <alignment horizontal="left" vertical="center" wrapText="1"/>
      <protection locked="0"/>
    </xf>
    <xf numFmtId="49" fontId="6" fillId="0" borderId="31" xfId="55" applyNumberFormat="1" applyFont="1" applyFill="1" applyBorder="1" applyAlignment="1" applyProtection="1">
      <alignment horizontal="right" vertical="center" wrapText="1"/>
      <protection locked="0"/>
    </xf>
    <xf numFmtId="49" fontId="10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18" xfId="0" applyNumberFormat="1" applyFont="1" applyFill="1" applyBorder="1" applyAlignment="1" applyProtection="1">
      <alignment horizontal="center" vertical="center"/>
      <protection locked="0"/>
    </xf>
    <xf numFmtId="0" fontId="25" fillId="0" borderId="23" xfId="0" applyNumberFormat="1" applyFont="1" applyFill="1" applyBorder="1" applyAlignment="1" applyProtection="1">
      <alignment horizontal="center" vertical="center"/>
      <protection locked="0"/>
    </xf>
    <xf numFmtId="49" fontId="10" fillId="0" borderId="100" xfId="0" applyNumberFormat="1" applyFont="1" applyFill="1" applyBorder="1" applyAlignment="1">
      <alignment horizontal="left" vertical="center" wrapText="1"/>
    </xf>
    <xf numFmtId="49" fontId="10" fillId="0" borderId="30" xfId="0" applyNumberFormat="1" applyFont="1" applyFill="1" applyBorder="1" applyAlignment="1">
      <alignment vertical="center" wrapText="1"/>
    </xf>
    <xf numFmtId="0" fontId="6" fillId="0" borderId="135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0" fontId="6" fillId="0" borderId="136" xfId="0" applyFont="1" applyFill="1" applyBorder="1" applyAlignment="1">
      <alignment horizontal="center" vertical="center" wrapText="1"/>
    </xf>
    <xf numFmtId="0" fontId="6" fillId="0" borderId="134" xfId="0" applyFont="1" applyFill="1" applyBorder="1" applyAlignment="1">
      <alignment horizontal="center" vertical="center" wrapText="1"/>
    </xf>
    <xf numFmtId="0" fontId="6" fillId="0" borderId="137" xfId="0" applyFont="1" applyFill="1" applyBorder="1" applyAlignment="1">
      <alignment horizontal="center" vertical="center" wrapText="1"/>
    </xf>
    <xf numFmtId="0" fontId="6" fillId="0" borderId="107" xfId="0" applyFont="1" applyFill="1" applyBorder="1" applyAlignment="1">
      <alignment horizontal="center" vertical="center" wrapText="1"/>
    </xf>
    <xf numFmtId="1" fontId="6" fillId="0" borderId="41" xfId="0" applyNumberFormat="1" applyFont="1" applyFill="1" applyBorder="1" applyAlignment="1" applyProtection="1">
      <alignment horizontal="center" vertical="center" wrapText="1"/>
      <protection hidden="1"/>
    </xf>
    <xf numFmtId="198" fontId="10" fillId="0" borderId="46" xfId="54" applyNumberFormat="1" applyFont="1" applyFill="1" applyBorder="1" applyAlignment="1">
      <alignment horizontal="center" vertical="center" wrapText="1"/>
      <protection/>
    </xf>
    <xf numFmtId="197" fontId="10" fillId="0" borderId="52" xfId="54" applyNumberFormat="1" applyFont="1" applyFill="1" applyBorder="1" applyAlignment="1" applyProtection="1">
      <alignment horizontal="center" vertical="center"/>
      <protection/>
    </xf>
    <xf numFmtId="204" fontId="10" fillId="0" borderId="45" xfId="54" applyNumberFormat="1" applyFont="1" applyFill="1" applyBorder="1" applyAlignment="1" applyProtection="1">
      <alignment horizontal="center" vertical="center"/>
      <protection/>
    </xf>
    <xf numFmtId="1" fontId="10" fillId="0" borderId="60" xfId="54" applyNumberFormat="1" applyFont="1" applyFill="1" applyBorder="1" applyAlignment="1">
      <alignment horizontal="center" vertical="center" wrapText="1"/>
      <protection/>
    </xf>
    <xf numFmtId="1" fontId="10" fillId="0" borderId="56" xfId="54" applyNumberFormat="1" applyFont="1" applyFill="1" applyBorder="1" applyAlignment="1">
      <alignment horizontal="center" vertical="center" wrapText="1"/>
      <protection/>
    </xf>
    <xf numFmtId="1" fontId="10" fillId="0" borderId="77" xfId="54" applyNumberFormat="1" applyFont="1" applyFill="1" applyBorder="1" applyAlignment="1">
      <alignment horizontal="center" vertical="center" wrapText="1"/>
      <protection/>
    </xf>
    <xf numFmtId="1" fontId="79" fillId="0" borderId="59" xfId="54" applyNumberFormat="1" applyFont="1" applyFill="1" applyBorder="1" applyAlignment="1">
      <alignment horizontal="center" vertical="center" wrapText="1"/>
      <protection/>
    </xf>
    <xf numFmtId="1" fontId="79" fillId="0" borderId="45" xfId="54" applyNumberFormat="1" applyFont="1" applyFill="1" applyBorder="1" applyAlignment="1">
      <alignment horizontal="center" vertical="center" wrapText="1"/>
      <protection/>
    </xf>
    <xf numFmtId="1" fontId="79" fillId="0" borderId="60" xfId="54" applyNumberFormat="1" applyFont="1" applyFill="1" applyBorder="1" applyAlignment="1">
      <alignment horizontal="center" vertical="center" wrapText="1"/>
      <protection/>
    </xf>
    <xf numFmtId="199" fontId="6" fillId="0" borderId="54" xfId="0" applyNumberFormat="1" applyFont="1" applyFill="1" applyBorder="1" applyAlignment="1">
      <alignment horizontal="center" vertical="center"/>
    </xf>
    <xf numFmtId="199" fontId="6" fillId="0" borderId="138" xfId="0" applyNumberFormat="1" applyFont="1" applyFill="1" applyBorder="1" applyAlignment="1">
      <alignment horizontal="center" vertical="center"/>
    </xf>
    <xf numFmtId="1" fontId="10" fillId="0" borderId="139" xfId="54" applyNumberFormat="1" applyFont="1" applyFill="1" applyBorder="1" applyAlignment="1">
      <alignment horizontal="center" vertical="center" wrapText="1"/>
      <protection/>
    </xf>
    <xf numFmtId="1" fontId="10" fillId="0" borderId="140" xfId="54" applyNumberFormat="1" applyFont="1" applyFill="1" applyBorder="1" applyAlignment="1">
      <alignment horizontal="center" vertical="center" wrapText="1"/>
      <protection/>
    </xf>
    <xf numFmtId="1" fontId="82" fillId="0" borderId="53" xfId="54" applyNumberFormat="1" applyFont="1" applyFill="1" applyBorder="1" applyAlignment="1">
      <alignment horizontal="center" vertical="center" wrapText="1"/>
      <protection/>
    </xf>
    <xf numFmtId="1" fontId="82" fillId="0" borderId="46" xfId="54" applyNumberFormat="1" applyFont="1" applyFill="1" applyBorder="1" applyAlignment="1">
      <alignment horizontal="center" vertical="center" wrapText="1"/>
      <protection/>
    </xf>
    <xf numFmtId="1" fontId="82" fillId="0" borderId="59" xfId="54" applyNumberFormat="1" applyFont="1" applyFill="1" applyBorder="1" applyAlignment="1">
      <alignment horizontal="center" vertical="center" wrapText="1"/>
      <protection/>
    </xf>
    <xf numFmtId="1" fontId="82" fillId="0" borderId="45" xfId="54" applyNumberFormat="1" applyFont="1" applyFill="1" applyBorder="1" applyAlignment="1">
      <alignment horizontal="center" vertical="center" wrapText="1"/>
      <protection/>
    </xf>
    <xf numFmtId="1" fontId="82" fillId="0" borderId="60" xfId="54" applyNumberFormat="1" applyFont="1" applyFill="1" applyBorder="1" applyAlignment="1">
      <alignment horizontal="center" vertical="center" wrapText="1"/>
      <protection/>
    </xf>
    <xf numFmtId="199" fontId="82" fillId="0" borderId="55" xfId="0" applyNumberFormat="1" applyFont="1" applyFill="1" applyBorder="1" applyAlignment="1">
      <alignment horizontal="center" vertical="center"/>
    </xf>
    <xf numFmtId="199" fontId="82" fillId="0" borderId="47" xfId="0" applyNumberFormat="1" applyFont="1" applyFill="1" applyBorder="1" applyAlignment="1">
      <alignment horizontal="center" vertical="center"/>
    </xf>
    <xf numFmtId="199" fontId="82" fillId="0" borderId="126" xfId="0" applyNumberFormat="1" applyFont="1" applyFill="1" applyBorder="1" applyAlignment="1">
      <alignment horizontal="center" vertical="center"/>
    </xf>
    <xf numFmtId="199" fontId="82" fillId="0" borderId="54" xfId="0" applyNumberFormat="1" applyFont="1" applyFill="1" applyBorder="1" applyAlignment="1">
      <alignment horizontal="center" vertical="center"/>
    </xf>
    <xf numFmtId="199" fontId="82" fillId="0" borderId="138" xfId="0" applyNumberFormat="1" applyFont="1" applyFill="1" applyBorder="1" applyAlignment="1">
      <alignment horizontal="center" vertical="center"/>
    </xf>
    <xf numFmtId="0" fontId="6" fillId="0" borderId="25" xfId="54" applyFont="1" applyFill="1" applyBorder="1" applyAlignment="1">
      <alignment horizontal="center" vertical="center" wrapText="1"/>
      <protection/>
    </xf>
    <xf numFmtId="0" fontId="6" fillId="0" borderId="15" xfId="54" applyFont="1" applyFill="1" applyBorder="1" applyAlignment="1">
      <alignment horizontal="center" vertical="center" wrapText="1"/>
      <protection/>
    </xf>
    <xf numFmtId="0" fontId="6" fillId="0" borderId="16" xfId="54" applyFont="1" applyFill="1" applyBorder="1" applyAlignment="1">
      <alignment horizontal="center" vertical="center" wrapText="1"/>
      <protection/>
    </xf>
    <xf numFmtId="0" fontId="6" fillId="0" borderId="15" xfId="54" applyNumberFormat="1" applyFont="1" applyFill="1" applyBorder="1" applyAlignment="1" applyProtection="1">
      <alignment vertical="center"/>
      <protection/>
    </xf>
    <xf numFmtId="0" fontId="6" fillId="0" borderId="18" xfId="54" applyFont="1" applyFill="1" applyBorder="1" applyAlignment="1">
      <alignment horizontal="center" vertical="center" wrapText="1"/>
      <protection/>
    </xf>
    <xf numFmtId="0" fontId="6" fillId="0" borderId="18" xfId="54" applyNumberFormat="1" applyFont="1" applyFill="1" applyBorder="1" applyAlignment="1" applyProtection="1">
      <alignment vertical="center"/>
      <protection/>
    </xf>
    <xf numFmtId="0" fontId="6" fillId="0" borderId="20" xfId="54" applyFont="1" applyFill="1" applyBorder="1" applyAlignment="1">
      <alignment horizontal="center" vertical="center" wrapText="1"/>
      <protection/>
    </xf>
    <xf numFmtId="0" fontId="6" fillId="0" borderId="27" xfId="54" applyFont="1" applyFill="1" applyBorder="1" applyAlignment="1">
      <alignment horizontal="center" vertical="center" wrapText="1"/>
      <protection/>
    </xf>
    <xf numFmtId="0" fontId="6" fillId="0" borderId="28" xfId="54" applyFont="1" applyFill="1" applyBorder="1" applyAlignment="1">
      <alignment horizontal="center" vertical="center" wrapText="1"/>
      <protection/>
    </xf>
    <xf numFmtId="0" fontId="6" fillId="0" borderId="20" xfId="54" applyNumberFormat="1" applyFont="1" applyFill="1" applyBorder="1" applyAlignment="1" applyProtection="1">
      <alignment vertical="center"/>
      <protection/>
    </xf>
    <xf numFmtId="196" fontId="7" fillId="0" borderId="0" xfId="0" applyNumberFormat="1" applyFont="1" applyFill="1" applyBorder="1" applyAlignment="1" applyProtection="1">
      <alignment vertical="center"/>
      <protection/>
    </xf>
    <xf numFmtId="198" fontId="8" fillId="0" borderId="0" xfId="0" applyNumberFormat="1" applyFont="1" applyFill="1" applyBorder="1" applyAlignment="1" applyProtection="1">
      <alignment horizontal="center" vertical="center"/>
      <protection/>
    </xf>
    <xf numFmtId="198" fontId="40" fillId="0" borderId="0" xfId="0" applyNumberFormat="1" applyFont="1" applyFill="1" applyBorder="1" applyAlignment="1">
      <alignment horizontal="center" vertical="center"/>
    </xf>
    <xf numFmtId="196" fontId="8" fillId="0" borderId="0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>
      <alignment vertical="center"/>
    </xf>
    <xf numFmtId="196" fontId="8" fillId="0" borderId="0" xfId="0" applyNumberFormat="1" applyFont="1" applyFill="1" applyBorder="1" applyAlignment="1" applyProtection="1">
      <alignment vertical="center"/>
      <protection/>
    </xf>
    <xf numFmtId="197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8" fillId="0" borderId="0" xfId="53" applyFont="1" applyAlignment="1">
      <alignment horizontal="center"/>
      <protection/>
    </xf>
    <xf numFmtId="0" fontId="7" fillId="0" borderId="141" xfId="0" applyFont="1" applyFill="1" applyBorder="1" applyAlignment="1">
      <alignment horizontal="center" vertical="center" wrapText="1"/>
    </xf>
    <xf numFmtId="0" fontId="14" fillId="0" borderId="133" xfId="0" applyFont="1" applyFill="1" applyBorder="1" applyAlignment="1">
      <alignment horizontal="center" vertical="center" wrapText="1"/>
    </xf>
    <xf numFmtId="0" fontId="14" fillId="0" borderId="142" xfId="0" applyFont="1" applyFill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 wrapText="1"/>
    </xf>
    <xf numFmtId="0" fontId="8" fillId="0" borderId="139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140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126" xfId="0" applyFont="1" applyBorder="1" applyAlignment="1">
      <alignment horizontal="center" vertical="center" wrapText="1"/>
    </xf>
    <xf numFmtId="0" fontId="7" fillId="0" borderId="106" xfId="0" applyFont="1" applyBorder="1" applyAlignment="1">
      <alignment horizontal="center" vertical="center" wrapText="1"/>
    </xf>
    <xf numFmtId="0" fontId="7" fillId="0" borderId="138" xfId="0" applyFont="1" applyBorder="1" applyAlignment="1">
      <alignment horizontal="center" vertical="center" wrapText="1"/>
    </xf>
    <xf numFmtId="0" fontId="8" fillId="0" borderId="139" xfId="53" applyFont="1" applyBorder="1" applyAlignment="1">
      <alignment horizontal="center" vertical="center" wrapText="1"/>
      <protection/>
    </xf>
    <xf numFmtId="0" fontId="8" fillId="0" borderId="74" xfId="53" applyFont="1" applyBorder="1" applyAlignment="1">
      <alignment horizontal="center" vertical="center" wrapText="1"/>
      <protection/>
    </xf>
    <xf numFmtId="0" fontId="8" fillId="0" borderId="140" xfId="53" applyFont="1" applyBorder="1" applyAlignment="1">
      <alignment horizontal="center" vertical="center" wrapText="1"/>
      <protection/>
    </xf>
    <xf numFmtId="0" fontId="8" fillId="0" borderId="82" xfId="53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8" fillId="0" borderId="77" xfId="53" applyFont="1" applyBorder="1" applyAlignment="1">
      <alignment horizontal="center" vertical="center" wrapText="1"/>
      <protection/>
    </xf>
    <xf numFmtId="0" fontId="8" fillId="0" borderId="126" xfId="53" applyFont="1" applyBorder="1" applyAlignment="1">
      <alignment horizontal="center" vertical="center" wrapText="1"/>
      <protection/>
    </xf>
    <xf numFmtId="0" fontId="8" fillId="0" borderId="106" xfId="53" applyFont="1" applyBorder="1" applyAlignment="1">
      <alignment horizontal="center" vertical="center" wrapText="1"/>
      <protection/>
    </xf>
    <xf numFmtId="0" fontId="8" fillId="0" borderId="138" xfId="53" applyFont="1" applyBorder="1" applyAlignment="1">
      <alignment horizontal="center" vertical="center" wrapText="1"/>
      <protection/>
    </xf>
    <xf numFmtId="0" fontId="7" fillId="0" borderId="105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14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133" xfId="0" applyFont="1" applyFill="1" applyBorder="1" applyAlignment="1">
      <alignment horizontal="center" vertical="center" wrapText="1"/>
    </xf>
    <xf numFmtId="0" fontId="29" fillId="0" borderId="144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171" fontId="8" fillId="0" borderId="104" xfId="63" applyFont="1" applyBorder="1" applyAlignment="1">
      <alignment horizontal="center" vertical="center" wrapText="1"/>
    </xf>
    <xf numFmtId="171" fontId="8" fillId="0" borderId="74" xfId="63" applyFont="1" applyBorder="1" applyAlignment="1">
      <alignment horizontal="center" vertical="center" wrapText="1"/>
    </xf>
    <xf numFmtId="171" fontId="8" fillId="0" borderId="140" xfId="63" applyFont="1" applyBorder="1" applyAlignment="1">
      <alignment horizontal="center" vertical="center" wrapText="1"/>
    </xf>
    <xf numFmtId="171" fontId="8" fillId="0" borderId="111" xfId="63" applyFont="1" applyBorder="1" applyAlignment="1">
      <alignment horizontal="center" vertical="center" wrapText="1"/>
    </xf>
    <xf numFmtId="171" fontId="8" fillId="0" borderId="0" xfId="63" applyFont="1" applyBorder="1" applyAlignment="1">
      <alignment horizontal="center" vertical="center" wrapText="1"/>
    </xf>
    <xf numFmtId="171" fontId="8" fillId="0" borderId="77" xfId="63" applyFont="1" applyBorder="1" applyAlignment="1">
      <alignment horizontal="center" vertical="center" wrapText="1"/>
    </xf>
    <xf numFmtId="171" fontId="8" fillId="0" borderId="73" xfId="63" applyFont="1" applyBorder="1" applyAlignment="1">
      <alignment horizontal="center" vertical="center" wrapText="1"/>
    </xf>
    <xf numFmtId="171" fontId="8" fillId="0" borderId="106" xfId="63" applyFont="1" applyBorder="1" applyAlignment="1">
      <alignment horizontal="center" vertical="center" wrapText="1"/>
    </xf>
    <xf numFmtId="171" fontId="8" fillId="0" borderId="138" xfId="63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105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126" xfId="0" applyFont="1" applyBorder="1" applyAlignment="1">
      <alignment horizontal="center" vertical="center" wrapText="1"/>
    </xf>
    <xf numFmtId="0" fontId="8" fillId="0" borderId="106" xfId="0" applyFont="1" applyBorder="1" applyAlignment="1">
      <alignment horizontal="center" vertical="center" wrapText="1"/>
    </xf>
    <xf numFmtId="0" fontId="8" fillId="0" borderId="143" xfId="0" applyFont="1" applyBorder="1" applyAlignment="1">
      <alignment horizontal="center" vertical="center" wrapText="1"/>
    </xf>
    <xf numFmtId="1" fontId="7" fillId="0" borderId="82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7" fillId="0" borderId="77" xfId="0" applyNumberFormat="1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 wrapText="1"/>
    </xf>
    <xf numFmtId="1" fontId="7" fillId="0" borderId="37" xfId="0" applyNumberFormat="1" applyFont="1" applyFill="1" applyBorder="1" applyAlignment="1">
      <alignment horizontal="center" vertical="center" wrapText="1"/>
    </xf>
    <xf numFmtId="1" fontId="7" fillId="0" borderId="33" xfId="0" applyNumberFormat="1" applyFont="1" applyFill="1" applyBorder="1" applyAlignment="1">
      <alignment horizontal="center" vertical="center" wrapText="1"/>
    </xf>
    <xf numFmtId="0" fontId="8" fillId="0" borderId="15" xfId="53" applyFont="1" applyBorder="1" applyAlignment="1">
      <alignment horizontal="center" vertical="center" wrapText="1"/>
      <protection/>
    </xf>
    <xf numFmtId="0" fontId="14" fillId="0" borderId="16" xfId="0" applyFont="1" applyBorder="1" applyAlignment="1">
      <alignment wrapText="1"/>
    </xf>
    <xf numFmtId="0" fontId="8" fillId="0" borderId="18" xfId="53" applyFont="1" applyBorder="1" applyAlignment="1">
      <alignment horizontal="center" vertical="center" wrapText="1"/>
      <protection/>
    </xf>
    <xf numFmtId="0" fontId="14" fillId="0" borderId="19" xfId="0" applyFont="1" applyBorder="1" applyAlignment="1">
      <alignment wrapText="1"/>
    </xf>
    <xf numFmtId="0" fontId="8" fillId="0" borderId="20" xfId="53" applyFont="1" applyBorder="1" applyAlignment="1">
      <alignment horizontal="center" vertical="center" wrapText="1"/>
      <protection/>
    </xf>
    <xf numFmtId="0" fontId="14" fillId="0" borderId="27" xfId="0" applyFont="1" applyBorder="1" applyAlignment="1">
      <alignment wrapText="1"/>
    </xf>
    <xf numFmtId="0" fontId="7" fillId="0" borderId="23" xfId="53" applyFont="1" applyFill="1" applyBorder="1" applyAlignment="1">
      <alignment horizontal="center" vertical="center" wrapText="1"/>
      <protection/>
    </xf>
    <xf numFmtId="0" fontId="7" fillId="0" borderId="3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45" xfId="0" applyFont="1" applyFill="1" applyBorder="1" applyAlignment="1">
      <alignment horizontal="center" vertical="center" wrapText="1"/>
    </xf>
    <xf numFmtId="0" fontId="29" fillId="0" borderId="146" xfId="0" applyFont="1" applyFill="1" applyBorder="1" applyAlignment="1">
      <alignment horizontal="center" vertical="center" wrapText="1"/>
    </xf>
    <xf numFmtId="0" fontId="29" fillId="0" borderId="147" xfId="0" applyFont="1" applyFill="1" applyBorder="1" applyAlignment="1">
      <alignment horizontal="center" vertical="center" wrapText="1"/>
    </xf>
    <xf numFmtId="0" fontId="7" fillId="0" borderId="148" xfId="0" applyFont="1" applyFill="1" applyBorder="1" applyAlignment="1">
      <alignment horizontal="center" vertical="center" wrapText="1"/>
    </xf>
    <xf numFmtId="0" fontId="29" fillId="0" borderId="149" xfId="0" applyFont="1" applyFill="1" applyBorder="1" applyAlignment="1">
      <alignment horizontal="center" vertical="center" wrapText="1"/>
    </xf>
    <xf numFmtId="0" fontId="29" fillId="0" borderId="15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top" wrapText="1"/>
    </xf>
    <xf numFmtId="0" fontId="34" fillId="0" borderId="0" xfId="0" applyFont="1" applyAlignment="1">
      <alignment vertical="top" wrapText="1"/>
    </xf>
    <xf numFmtId="0" fontId="33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8" fillId="0" borderId="104" xfId="53" applyFont="1" applyBorder="1" applyAlignment="1">
      <alignment horizontal="center" vertical="center" wrapText="1"/>
      <protection/>
    </xf>
    <xf numFmtId="0" fontId="7" fillId="0" borderId="111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24" xfId="53" applyFont="1" applyBorder="1" applyAlignment="1">
      <alignment horizontal="center" vertical="center" wrapText="1"/>
      <protection/>
    </xf>
    <xf numFmtId="0" fontId="7" fillId="0" borderId="15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52" xfId="0" applyFont="1" applyBorder="1" applyAlignment="1">
      <alignment horizontal="center" vertical="center" wrapText="1"/>
    </xf>
    <xf numFmtId="0" fontId="29" fillId="0" borderId="153" xfId="0" applyFont="1" applyBorder="1" applyAlignment="1">
      <alignment horizontal="center" vertical="center" wrapText="1"/>
    </xf>
    <xf numFmtId="0" fontId="29" fillId="0" borderId="154" xfId="0" applyFont="1" applyBorder="1" applyAlignment="1">
      <alignment horizontal="center" vertical="center" wrapText="1"/>
    </xf>
    <xf numFmtId="0" fontId="29" fillId="0" borderId="155" xfId="0" applyFont="1" applyBorder="1" applyAlignment="1">
      <alignment horizontal="center" vertical="center" wrapText="1"/>
    </xf>
    <xf numFmtId="0" fontId="7" fillId="0" borderId="148" xfId="0" applyNumberFormat="1" applyFont="1" applyFill="1" applyBorder="1" applyAlignment="1">
      <alignment horizontal="center" vertical="center" wrapText="1"/>
    </xf>
    <xf numFmtId="0" fontId="7" fillId="0" borderId="74" xfId="0" applyFont="1" applyBorder="1" applyAlignment="1">
      <alignment wrapText="1"/>
    </xf>
    <xf numFmtId="0" fontId="7" fillId="0" borderId="140" xfId="0" applyFont="1" applyBorder="1" applyAlignment="1">
      <alignment wrapText="1"/>
    </xf>
    <xf numFmtId="0" fontId="7" fillId="0" borderId="8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77" xfId="0" applyFont="1" applyBorder="1" applyAlignment="1">
      <alignment wrapText="1"/>
    </xf>
    <xf numFmtId="0" fontId="7" fillId="0" borderId="126" xfId="0" applyFont="1" applyBorder="1" applyAlignment="1">
      <alignment wrapText="1"/>
    </xf>
    <xf numFmtId="0" fontId="7" fillId="0" borderId="106" xfId="0" applyFont="1" applyBorder="1" applyAlignment="1">
      <alignment wrapText="1"/>
    </xf>
    <xf numFmtId="0" fontId="7" fillId="0" borderId="138" xfId="0" applyFont="1" applyBorder="1" applyAlignment="1">
      <alignment wrapText="1"/>
    </xf>
    <xf numFmtId="0" fontId="14" fillId="0" borderId="149" xfId="0" applyFont="1" applyFill="1" applyBorder="1" applyAlignment="1">
      <alignment horizontal="center" vertical="center" wrapText="1"/>
    </xf>
    <xf numFmtId="0" fontId="14" fillId="0" borderId="150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41" xfId="53" applyFont="1" applyBorder="1" applyAlignment="1">
      <alignment horizontal="center" vertical="center" wrapText="1"/>
      <protection/>
    </xf>
    <xf numFmtId="0" fontId="7" fillId="0" borderId="34" xfId="53" applyFont="1" applyBorder="1" applyAlignment="1">
      <alignment horizontal="center" vertical="center" wrapText="1"/>
      <protection/>
    </xf>
    <xf numFmtId="0" fontId="7" fillId="0" borderId="18" xfId="53" applyFont="1" applyBorder="1" applyAlignment="1">
      <alignment horizontal="center" vertical="center" wrapText="1"/>
      <protection/>
    </xf>
    <xf numFmtId="0" fontId="7" fillId="0" borderId="19" xfId="53" applyFont="1" applyBorder="1" applyAlignment="1">
      <alignment horizontal="center" vertical="center" wrapText="1"/>
      <protection/>
    </xf>
    <xf numFmtId="0" fontId="7" fillId="0" borderId="20" xfId="53" applyFont="1" applyBorder="1" applyAlignment="1">
      <alignment horizontal="center" vertical="center" wrapText="1"/>
      <protection/>
    </xf>
    <xf numFmtId="0" fontId="7" fillId="0" borderId="27" xfId="53" applyFont="1" applyBorder="1" applyAlignment="1">
      <alignment horizontal="center" vertical="center" wrapText="1"/>
      <protection/>
    </xf>
    <xf numFmtId="0" fontId="7" fillId="0" borderId="156" xfId="0" applyFont="1" applyBorder="1" applyAlignment="1">
      <alignment horizontal="center" vertical="center" wrapText="1"/>
    </xf>
    <xf numFmtId="0" fontId="14" fillId="0" borderId="15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4" fillId="0" borderId="151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53" xfId="0" applyFont="1" applyBorder="1" applyAlignment="1">
      <alignment horizontal="center" vertical="center" wrapText="1"/>
    </xf>
    <xf numFmtId="1" fontId="7" fillId="0" borderId="152" xfId="0" applyNumberFormat="1" applyFont="1" applyBorder="1" applyAlignment="1">
      <alignment horizontal="center" vertical="center" wrapText="1"/>
    </xf>
    <xf numFmtId="1" fontId="14" fillId="0" borderId="153" xfId="0" applyNumberFormat="1" applyFont="1" applyBorder="1" applyAlignment="1">
      <alignment horizontal="center" vertical="center" wrapText="1"/>
    </xf>
    <xf numFmtId="1" fontId="14" fillId="0" borderId="154" xfId="0" applyNumberFormat="1" applyFont="1" applyBorder="1" applyAlignment="1">
      <alignment horizontal="center" vertical="center" wrapText="1"/>
    </xf>
    <xf numFmtId="0" fontId="7" fillId="0" borderId="157" xfId="0" applyFont="1" applyBorder="1" applyAlignment="1">
      <alignment horizontal="center" vertical="center" wrapText="1"/>
    </xf>
    <xf numFmtId="0" fontId="14" fillId="0" borderId="150" xfId="0" applyFont="1" applyBorder="1" applyAlignment="1">
      <alignment horizontal="center" vertical="center" wrapText="1"/>
    </xf>
    <xf numFmtId="0" fontId="14" fillId="0" borderId="146" xfId="0" applyFont="1" applyFill="1" applyBorder="1" applyAlignment="1">
      <alignment horizontal="center" vertical="center" wrapText="1"/>
    </xf>
    <xf numFmtId="0" fontId="14" fillId="0" borderId="158" xfId="0" applyFont="1" applyFill="1" applyBorder="1" applyAlignment="1">
      <alignment horizontal="center" vertical="center" wrapText="1"/>
    </xf>
    <xf numFmtId="0" fontId="7" fillId="0" borderId="41" xfId="53" applyFont="1" applyFill="1" applyBorder="1" applyAlignment="1">
      <alignment horizontal="center" vertical="center" wrapText="1"/>
      <protection/>
    </xf>
    <xf numFmtId="0" fontId="7" fillId="0" borderId="18" xfId="53" applyFont="1" applyFill="1" applyBorder="1" applyAlignment="1">
      <alignment horizontal="center" vertical="center" wrapText="1"/>
      <protection/>
    </xf>
    <xf numFmtId="0" fontId="7" fillId="0" borderId="20" xfId="53" applyFont="1" applyFill="1" applyBorder="1" applyAlignment="1">
      <alignment horizontal="center" vertical="center" wrapText="1"/>
      <protection/>
    </xf>
    <xf numFmtId="49" fontId="7" fillId="0" borderId="65" xfId="53" applyNumberFormat="1" applyFont="1" applyBorder="1" applyAlignment="1">
      <alignment horizontal="left" vertical="center" wrapText="1"/>
      <protection/>
    </xf>
    <xf numFmtId="0" fontId="0" fillId="0" borderId="151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4" fillId="0" borderId="6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14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126" xfId="0" applyFont="1" applyBorder="1" applyAlignment="1">
      <alignment horizontal="center" vertical="center" wrapText="1"/>
    </xf>
    <xf numFmtId="0" fontId="14" fillId="0" borderId="106" xfId="0" applyFont="1" applyBorder="1" applyAlignment="1">
      <alignment horizontal="center" vertical="center" wrapText="1"/>
    </xf>
    <xf numFmtId="0" fontId="14" fillId="0" borderId="138" xfId="0" applyFont="1" applyBorder="1" applyAlignment="1">
      <alignment horizontal="center" vertical="center" wrapText="1"/>
    </xf>
    <xf numFmtId="0" fontId="8" fillId="0" borderId="39" xfId="53" applyFont="1" applyFill="1" applyBorder="1" applyAlignment="1">
      <alignment horizontal="center" vertical="center" wrapText="1"/>
      <protection/>
    </xf>
    <xf numFmtId="0" fontId="7" fillId="0" borderId="3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29" fillId="0" borderId="142" xfId="0" applyFont="1" applyFill="1" applyBorder="1" applyAlignment="1">
      <alignment horizontal="center" vertical="center" wrapText="1"/>
    </xf>
    <xf numFmtId="0" fontId="8" fillId="0" borderId="23" xfId="53" applyFont="1" applyFill="1" applyBorder="1" applyAlignment="1">
      <alignment horizontal="center" vertical="center" wrapText="1"/>
      <protection/>
    </xf>
    <xf numFmtId="0" fontId="7" fillId="0" borderId="159" xfId="0" applyFont="1" applyBorder="1" applyAlignment="1">
      <alignment horizontal="center" vertical="center" wrapText="1"/>
    </xf>
    <xf numFmtId="0" fontId="14" fillId="0" borderId="14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49" fontId="7" fillId="0" borderId="62" xfId="53" applyNumberFormat="1" applyFont="1" applyBorder="1" applyAlignment="1">
      <alignment horizontal="left" vertical="center" wrapText="1"/>
      <protection/>
    </xf>
    <xf numFmtId="0" fontId="0" fillId="0" borderId="6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7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49" fontId="7" fillId="0" borderId="111" xfId="53" applyNumberFormat="1" applyFont="1" applyBorder="1" applyAlignment="1" applyProtection="1">
      <alignment horizontal="left" vertical="center" wrapText="1"/>
      <protection locked="0"/>
    </xf>
    <xf numFmtId="49" fontId="7" fillId="0" borderId="0" xfId="53" applyNumberFormat="1" applyFont="1" applyBorder="1" applyAlignment="1" applyProtection="1">
      <alignment horizontal="left" vertical="center" wrapText="1"/>
      <protection locked="0"/>
    </xf>
    <xf numFmtId="49" fontId="7" fillId="0" borderId="77" xfId="53" applyNumberFormat="1" applyFont="1" applyBorder="1" applyAlignment="1" applyProtection="1">
      <alignment horizontal="left" vertical="center" wrapText="1"/>
      <protection locked="0"/>
    </xf>
    <xf numFmtId="49" fontId="7" fillId="0" borderId="76" xfId="53" applyNumberFormat="1" applyFont="1" applyBorder="1" applyAlignment="1" applyProtection="1">
      <alignment horizontal="left" vertical="center" wrapText="1"/>
      <protection locked="0"/>
    </xf>
    <xf numFmtId="49" fontId="7" fillId="0" borderId="37" xfId="53" applyNumberFormat="1" applyFont="1" applyBorder="1" applyAlignment="1" applyProtection="1">
      <alignment horizontal="left" vertical="center" wrapText="1"/>
      <protection locked="0"/>
    </xf>
    <xf numFmtId="49" fontId="7" fillId="0" borderId="33" xfId="53" applyNumberFormat="1" applyFont="1" applyBorder="1" applyAlignment="1" applyProtection="1">
      <alignment horizontal="left" vertical="center" wrapText="1"/>
      <protection locked="0"/>
    </xf>
    <xf numFmtId="0" fontId="10" fillId="0" borderId="79" xfId="54" applyFont="1" applyFill="1" applyBorder="1" applyAlignment="1">
      <alignment horizontal="center" vertical="center" wrapText="1"/>
      <protection/>
    </xf>
    <xf numFmtId="0" fontId="10" fillId="0" borderId="58" xfId="54" applyFont="1" applyFill="1" applyBorder="1" applyAlignment="1">
      <alignment horizontal="center" vertical="center" wrapText="1"/>
      <protection/>
    </xf>
    <xf numFmtId="0" fontId="10" fillId="0" borderId="103" xfId="54" applyFont="1" applyFill="1" applyBorder="1" applyAlignment="1">
      <alignment horizontal="center" vertical="center" wrapText="1"/>
      <protection/>
    </xf>
    <xf numFmtId="0" fontId="10" fillId="0" borderId="104" xfId="54" applyFont="1" applyFill="1" applyBorder="1" applyAlignment="1">
      <alignment horizontal="center" vertical="center" wrapText="1"/>
      <protection/>
    </xf>
    <xf numFmtId="0" fontId="10" fillId="0" borderId="74" xfId="54" applyFont="1" applyFill="1" applyBorder="1" applyAlignment="1">
      <alignment horizontal="center" vertical="center" wrapText="1"/>
      <protection/>
    </xf>
    <xf numFmtId="0" fontId="10" fillId="0" borderId="105" xfId="54" applyFont="1" applyFill="1" applyBorder="1" applyAlignment="1">
      <alignment horizontal="center" vertical="center" wrapText="1"/>
      <protection/>
    </xf>
    <xf numFmtId="0" fontId="2" fillId="32" borderId="18" xfId="54" applyNumberFormat="1" applyFont="1" applyFill="1" applyBorder="1" applyAlignment="1" applyProtection="1">
      <alignment horizontal="center" vertical="center"/>
      <protection/>
    </xf>
    <xf numFmtId="199" fontId="6" fillId="0" borderId="66" xfId="54" applyNumberFormat="1" applyFont="1" applyFill="1" applyBorder="1" applyAlignment="1" applyProtection="1">
      <alignment horizontal="center" vertical="center" wrapText="1"/>
      <protection/>
    </xf>
    <xf numFmtId="199" fontId="6" fillId="0" borderId="81" xfId="54" applyNumberFormat="1" applyFont="1" applyFill="1" applyBorder="1" applyAlignment="1" applyProtection="1">
      <alignment horizontal="center" vertical="center" wrapText="1"/>
      <protection/>
    </xf>
    <xf numFmtId="199" fontId="6" fillId="0" borderId="80" xfId="54" applyNumberFormat="1" applyFont="1" applyFill="1" applyBorder="1" applyAlignment="1" applyProtection="1">
      <alignment horizontal="center" vertical="center" wrapText="1"/>
      <protection/>
    </xf>
    <xf numFmtId="0" fontId="6" fillId="0" borderId="104" xfId="54" applyNumberFormat="1" applyFont="1" applyFill="1" applyBorder="1" applyAlignment="1" applyProtection="1">
      <alignment horizontal="center" vertical="center" wrapText="1"/>
      <protection/>
    </xf>
    <xf numFmtId="0" fontId="6" fillId="0" borderId="74" xfId="54" applyNumberFormat="1" applyFont="1" applyFill="1" applyBorder="1" applyAlignment="1" applyProtection="1">
      <alignment horizontal="center" vertical="center" wrapText="1"/>
      <protection/>
    </xf>
    <xf numFmtId="0" fontId="6" fillId="0" borderId="73" xfId="54" applyNumberFormat="1" applyFont="1" applyFill="1" applyBorder="1" applyAlignment="1" applyProtection="1">
      <alignment horizontal="center" vertical="center" wrapText="1"/>
      <protection/>
    </xf>
    <xf numFmtId="0" fontId="6" fillId="0" borderId="106" xfId="54" applyNumberFormat="1" applyFont="1" applyFill="1" applyBorder="1" applyAlignment="1" applyProtection="1">
      <alignment horizontal="center" vertical="center" wrapText="1"/>
      <protection/>
    </xf>
    <xf numFmtId="199" fontId="6" fillId="0" borderId="19" xfId="54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27" xfId="54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44" xfId="54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77" xfId="54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138" xfId="54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18" xfId="54" applyNumberFormat="1" applyFont="1" applyFill="1" applyBorder="1" applyAlignment="1" applyProtection="1">
      <alignment horizontal="center" vertical="center" wrapText="1"/>
      <protection/>
    </xf>
    <xf numFmtId="199" fontId="6" fillId="0" borderId="19" xfId="54" applyNumberFormat="1" applyFont="1" applyFill="1" applyBorder="1" applyAlignment="1" applyProtection="1">
      <alignment horizontal="center" vertical="center" wrapText="1"/>
      <protection/>
    </xf>
    <xf numFmtId="199" fontId="6" fillId="0" borderId="11" xfId="54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49" xfId="54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47" xfId="54" applyNumberFormat="1" applyFont="1" applyFill="1" applyBorder="1" applyAlignment="1" applyProtection="1">
      <alignment horizontal="center" vertical="center" textRotation="90" wrapText="1"/>
      <protection/>
    </xf>
    <xf numFmtId="200" fontId="10" fillId="0" borderId="79" xfId="54" applyNumberFormat="1" applyFont="1" applyFill="1" applyBorder="1" applyAlignment="1" applyProtection="1">
      <alignment horizontal="center" vertical="center"/>
      <protection/>
    </xf>
    <xf numFmtId="200" fontId="10" fillId="0" borderId="58" xfId="54" applyNumberFormat="1" applyFont="1" applyFill="1" applyBorder="1" applyAlignment="1" applyProtection="1">
      <alignment horizontal="center" vertical="center"/>
      <protection/>
    </xf>
    <xf numFmtId="199" fontId="9" fillId="0" borderId="104" xfId="54" applyNumberFormat="1" applyFont="1" applyFill="1" applyBorder="1" applyAlignment="1" applyProtection="1">
      <alignment horizontal="center" vertical="center" wrapText="1"/>
      <protection/>
    </xf>
    <xf numFmtId="199" fontId="9" fillId="0" borderId="74" xfId="54" applyNumberFormat="1" applyFont="1" applyFill="1" applyBorder="1" applyAlignment="1" applyProtection="1">
      <alignment horizontal="center" vertical="center" wrapText="1"/>
      <protection/>
    </xf>
    <xf numFmtId="0" fontId="6" fillId="0" borderId="40" xfId="54" applyNumberFormat="1" applyFont="1" applyFill="1" applyBorder="1" applyAlignment="1" applyProtection="1">
      <alignment horizontal="center" vertical="center" textRotation="90"/>
      <protection/>
    </xf>
    <xf numFmtId="0" fontId="6" fillId="0" borderId="75" xfId="54" applyNumberFormat="1" applyFont="1" applyFill="1" applyBorder="1" applyAlignment="1" applyProtection="1">
      <alignment horizontal="center" vertical="center" textRotation="90"/>
      <protection/>
    </xf>
    <xf numFmtId="0" fontId="6" fillId="0" borderId="78" xfId="54" applyNumberFormat="1" applyFont="1" applyFill="1" applyBorder="1" applyAlignment="1" applyProtection="1">
      <alignment horizontal="center" vertical="center" textRotation="90"/>
      <protection/>
    </xf>
    <xf numFmtId="199" fontId="6" fillId="0" borderId="40" xfId="54" applyNumberFormat="1" applyFont="1" applyFill="1" applyBorder="1" applyAlignment="1" applyProtection="1">
      <alignment horizontal="center" vertical="center"/>
      <protection/>
    </xf>
    <xf numFmtId="199" fontId="6" fillId="0" borderId="75" xfId="54" applyNumberFormat="1" applyFont="1" applyFill="1" applyBorder="1" applyAlignment="1" applyProtection="1">
      <alignment horizontal="center" vertical="center"/>
      <protection/>
    </xf>
    <xf numFmtId="199" fontId="6" fillId="0" borderId="78" xfId="54" applyNumberFormat="1" applyFont="1" applyFill="1" applyBorder="1" applyAlignment="1" applyProtection="1">
      <alignment horizontal="center" vertical="center"/>
      <protection/>
    </xf>
    <xf numFmtId="199" fontId="6" fillId="0" borderId="14" xfId="54" applyNumberFormat="1" applyFont="1" applyFill="1" applyBorder="1" applyAlignment="1" applyProtection="1">
      <alignment horizontal="center" vertical="center" wrapText="1"/>
      <protection/>
    </xf>
    <xf numFmtId="199" fontId="6" fillId="0" borderId="15" xfId="54" applyNumberFormat="1" applyFont="1" applyFill="1" applyBorder="1" applyAlignment="1" applyProtection="1">
      <alignment horizontal="center" vertical="center" wrapText="1"/>
      <protection/>
    </xf>
    <xf numFmtId="199" fontId="6" fillId="0" borderId="16" xfId="54" applyNumberFormat="1" applyFont="1" applyFill="1" applyBorder="1" applyAlignment="1" applyProtection="1">
      <alignment horizontal="center" vertical="center" wrapText="1"/>
      <protection/>
    </xf>
    <xf numFmtId="199" fontId="6" fillId="0" borderId="40" xfId="54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75" xfId="54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78" xfId="54" applyNumberFormat="1" applyFont="1" applyFill="1" applyBorder="1" applyAlignment="1" applyProtection="1">
      <alignment horizontal="center" vertical="center" textRotation="90" wrapText="1"/>
      <protection/>
    </xf>
    <xf numFmtId="196" fontId="10" fillId="0" borderId="79" xfId="0" applyNumberFormat="1" applyFont="1" applyFill="1" applyBorder="1" applyAlignment="1" applyProtection="1">
      <alignment horizontal="center" vertical="center"/>
      <protection/>
    </xf>
    <xf numFmtId="196" fontId="10" fillId="0" borderId="58" xfId="0" applyNumberFormat="1" applyFont="1" applyFill="1" applyBorder="1" applyAlignment="1" applyProtection="1">
      <alignment horizontal="center" vertical="center"/>
      <protection/>
    </xf>
    <xf numFmtId="199" fontId="6" fillId="0" borderId="17" xfId="54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21" xfId="54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4" xfId="54" applyNumberFormat="1" applyFont="1" applyFill="1" applyBorder="1" applyAlignment="1" applyProtection="1">
      <alignment horizontal="center" vertical="center"/>
      <protection/>
    </xf>
    <xf numFmtId="0" fontId="6" fillId="0" borderId="74" xfId="54" applyNumberFormat="1" applyFont="1" applyFill="1" applyBorder="1" applyAlignment="1" applyProtection="1">
      <alignment horizontal="center" vertical="center"/>
      <protection/>
    </xf>
    <xf numFmtId="0" fontId="6" fillId="0" borderId="105" xfId="54" applyNumberFormat="1" applyFont="1" applyFill="1" applyBorder="1" applyAlignment="1" applyProtection="1">
      <alignment horizontal="center" vertical="center"/>
      <protection/>
    </xf>
    <xf numFmtId="0" fontId="6" fillId="0" borderId="79" xfId="54" applyNumberFormat="1" applyFont="1" applyFill="1" applyBorder="1" applyAlignment="1" applyProtection="1">
      <alignment horizontal="center" vertical="center"/>
      <protection/>
    </xf>
    <xf numFmtId="0" fontId="6" fillId="0" borderId="58" xfId="54" applyNumberFormat="1" applyFont="1" applyFill="1" applyBorder="1" applyAlignment="1" applyProtection="1">
      <alignment horizontal="center" vertical="center"/>
      <protection/>
    </xf>
    <xf numFmtId="199" fontId="6" fillId="0" borderId="18" xfId="54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20" xfId="54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51" xfId="54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38" xfId="54" applyNumberFormat="1" applyFont="1" applyFill="1" applyBorder="1" applyAlignment="1" applyProtection="1">
      <alignment horizontal="center" vertical="center"/>
      <protection/>
    </xf>
    <xf numFmtId="199" fontId="6" fillId="0" borderId="26" xfId="54" applyNumberFormat="1" applyFont="1" applyFill="1" applyBorder="1" applyAlignment="1" applyProtection="1">
      <alignment horizontal="center" vertical="center"/>
      <protection/>
    </xf>
    <xf numFmtId="199" fontId="6" fillId="0" borderId="12" xfId="54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56" xfId="54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82" xfId="54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126" xfId="54" applyNumberFormat="1" applyFont="1" applyFill="1" applyBorder="1" applyAlignment="1" applyProtection="1">
      <alignment horizontal="center" vertical="center" textRotation="90" wrapText="1"/>
      <protection/>
    </xf>
    <xf numFmtId="200" fontId="10" fillId="0" borderId="73" xfId="54" applyNumberFormat="1" applyFont="1" applyFill="1" applyBorder="1" applyAlignment="1" applyProtection="1">
      <alignment horizontal="center" vertical="center"/>
      <protection/>
    </xf>
    <xf numFmtId="200" fontId="10" fillId="0" borderId="106" xfId="54" applyNumberFormat="1" applyFont="1" applyFill="1" applyBorder="1" applyAlignment="1" applyProtection="1">
      <alignment horizontal="center" vertical="center"/>
      <protection/>
    </xf>
    <xf numFmtId="49" fontId="10" fillId="0" borderId="104" xfId="0" applyNumberFormat="1" applyFont="1" applyFill="1" applyBorder="1" applyAlignment="1" applyProtection="1">
      <alignment horizontal="center" vertical="center"/>
      <protection/>
    </xf>
    <xf numFmtId="49" fontId="10" fillId="0" borderId="74" xfId="0" applyNumberFormat="1" applyFont="1" applyFill="1" applyBorder="1" applyAlignment="1" applyProtection="1">
      <alignment horizontal="center" vertical="center"/>
      <protection/>
    </xf>
    <xf numFmtId="49" fontId="10" fillId="0" borderId="111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50" xfId="0" applyNumberFormat="1" applyFont="1" applyFill="1" applyBorder="1" applyAlignment="1" applyProtection="1">
      <alignment horizontal="center" vertical="center"/>
      <protection/>
    </xf>
    <xf numFmtId="49" fontId="10" fillId="0" borderId="79" xfId="0" applyNumberFormat="1" applyFont="1" applyFill="1" applyBorder="1" applyAlignment="1" applyProtection="1">
      <alignment horizontal="center" vertical="center"/>
      <protection/>
    </xf>
    <xf numFmtId="49" fontId="10" fillId="0" borderId="58" xfId="0" applyNumberFormat="1" applyFont="1" applyFill="1" applyBorder="1" applyAlignment="1" applyProtection="1">
      <alignment horizontal="center" vertical="center"/>
      <protection/>
    </xf>
    <xf numFmtId="49" fontId="10" fillId="0" borderId="106" xfId="0" applyNumberFormat="1" applyFont="1" applyFill="1" applyBorder="1" applyAlignment="1" applyProtection="1">
      <alignment horizontal="center" vertical="center"/>
      <protection/>
    </xf>
    <xf numFmtId="196" fontId="10" fillId="0" borderId="73" xfId="0" applyNumberFormat="1" applyFont="1" applyFill="1" applyBorder="1" applyAlignment="1" applyProtection="1">
      <alignment horizontal="center" vertical="center" wrapText="1"/>
      <protection/>
    </xf>
    <xf numFmtId="196" fontId="10" fillId="0" borderId="106" xfId="0" applyNumberFormat="1" applyFont="1" applyFill="1" applyBorder="1" applyAlignment="1" applyProtection="1">
      <alignment horizontal="center" vertical="center" wrapText="1"/>
      <protection/>
    </xf>
    <xf numFmtId="196" fontId="10" fillId="0" borderId="143" xfId="0" applyNumberFormat="1" applyFont="1" applyFill="1" applyBorder="1" applyAlignment="1" applyProtection="1">
      <alignment horizontal="center" vertical="center" wrapText="1"/>
      <protection/>
    </xf>
    <xf numFmtId="0" fontId="10" fillId="0" borderId="79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103" xfId="0" applyFont="1" applyFill="1" applyBorder="1" applyAlignment="1">
      <alignment horizontal="center" vertical="center" wrapText="1"/>
    </xf>
    <xf numFmtId="0" fontId="10" fillId="0" borderId="79" xfId="54" applyNumberFormat="1" applyFont="1" applyFill="1" applyBorder="1" applyAlignment="1" applyProtection="1">
      <alignment horizontal="center" vertical="center"/>
      <protection/>
    </xf>
    <xf numFmtId="0" fontId="10" fillId="0" borderId="58" xfId="54" applyNumberFormat="1" applyFont="1" applyFill="1" applyBorder="1" applyAlignment="1" applyProtection="1">
      <alignment horizontal="center" vertical="center"/>
      <protection/>
    </xf>
    <xf numFmtId="200" fontId="10" fillId="0" borderId="104" xfId="54" applyNumberFormat="1" applyFont="1" applyFill="1" applyBorder="1" applyAlignment="1" applyProtection="1">
      <alignment horizontal="center" vertical="center"/>
      <protection/>
    </xf>
    <xf numFmtId="200" fontId="10" fillId="0" borderId="74" xfId="54" applyNumberFormat="1" applyFont="1" applyFill="1" applyBorder="1" applyAlignment="1" applyProtection="1">
      <alignment horizontal="center" vertical="center"/>
      <protection/>
    </xf>
    <xf numFmtId="200" fontId="25" fillId="0" borderId="79" xfId="54" applyNumberFormat="1" applyFont="1" applyFill="1" applyBorder="1" applyAlignment="1" applyProtection="1">
      <alignment horizontal="center" vertical="center" wrapText="1"/>
      <protection/>
    </xf>
    <xf numFmtId="200" fontId="10" fillId="0" borderId="58" xfId="54" applyNumberFormat="1" applyFont="1" applyFill="1" applyBorder="1" applyAlignment="1" applyProtection="1">
      <alignment horizontal="center" vertical="center" wrapText="1"/>
      <protection/>
    </xf>
    <xf numFmtId="49" fontId="6" fillId="0" borderId="40" xfId="54" applyNumberFormat="1" applyFont="1" applyFill="1" applyBorder="1" applyAlignment="1" applyProtection="1">
      <alignment horizontal="center" vertical="center"/>
      <protection/>
    </xf>
    <xf numFmtId="49" fontId="6" fillId="0" borderId="75" xfId="54" applyNumberFormat="1" applyFont="1" applyFill="1" applyBorder="1" applyAlignment="1" applyProtection="1">
      <alignment horizontal="center" vertical="center"/>
      <protection/>
    </xf>
    <xf numFmtId="49" fontId="6" fillId="0" borderId="32" xfId="54" applyNumberFormat="1" applyFont="1" applyFill="1" applyBorder="1" applyAlignment="1" applyProtection="1">
      <alignment horizontal="center" vertical="center"/>
      <protection/>
    </xf>
    <xf numFmtId="49" fontId="6" fillId="0" borderId="51" xfId="54" applyNumberFormat="1" applyFont="1" applyFill="1" applyBorder="1" applyAlignment="1" applyProtection="1">
      <alignment horizontal="center" vertical="center"/>
      <protection/>
    </xf>
    <xf numFmtId="49" fontId="6" fillId="0" borderId="19" xfId="54" applyNumberFormat="1" applyFont="1" applyFill="1" applyBorder="1" applyAlignment="1" applyProtection="1">
      <alignment horizontal="center" vertical="center"/>
      <protection/>
    </xf>
    <xf numFmtId="0" fontId="10" fillId="0" borderId="46" xfId="54" applyFont="1" applyFill="1" applyBorder="1" applyAlignment="1">
      <alignment horizontal="center" vertical="center" wrapText="1"/>
      <protection/>
    </xf>
    <xf numFmtId="0" fontId="10" fillId="0" borderId="53" xfId="54" applyFont="1" applyFill="1" applyBorder="1" applyAlignment="1">
      <alignment horizontal="center" vertical="center" wrapText="1"/>
      <protection/>
    </xf>
    <xf numFmtId="0" fontId="10" fillId="0" borderId="45" xfId="54" applyFont="1" applyFill="1" applyBorder="1" applyAlignment="1">
      <alignment horizontal="center" vertical="center" wrapText="1"/>
      <protection/>
    </xf>
    <xf numFmtId="200" fontId="83" fillId="0" borderId="79" xfId="54" applyNumberFormat="1" applyFont="1" applyFill="1" applyBorder="1" applyAlignment="1" applyProtection="1">
      <alignment horizontal="center" vertical="center" wrapText="1"/>
      <protection/>
    </xf>
    <xf numFmtId="200" fontId="82" fillId="0" borderId="58" xfId="54" applyNumberFormat="1" applyFont="1" applyFill="1" applyBorder="1" applyAlignment="1" applyProtection="1">
      <alignment horizontal="center" vertical="center" wrapText="1"/>
      <protection/>
    </xf>
    <xf numFmtId="0" fontId="10" fillId="38" borderId="79" xfId="0" applyFont="1" applyFill="1" applyBorder="1" applyAlignment="1">
      <alignment horizontal="center" vertical="center" wrapText="1"/>
    </xf>
    <xf numFmtId="0" fontId="10" fillId="38" borderId="58" xfId="0" applyFont="1" applyFill="1" applyBorder="1" applyAlignment="1">
      <alignment horizontal="center" vertical="center" wrapText="1"/>
    </xf>
    <xf numFmtId="0" fontId="10" fillId="38" borderId="103" xfId="0" applyFont="1" applyFill="1" applyBorder="1" applyAlignment="1">
      <alignment horizontal="center" vertical="center" wrapText="1"/>
    </xf>
    <xf numFmtId="198" fontId="10" fillId="0" borderId="79" xfId="54" applyNumberFormat="1" applyFont="1" applyFill="1" applyBorder="1" applyAlignment="1" applyProtection="1">
      <alignment horizontal="center" vertical="center"/>
      <protection/>
    </xf>
    <xf numFmtId="198" fontId="0" fillId="0" borderId="58" xfId="0" applyNumberFormat="1" applyFill="1" applyBorder="1" applyAlignment="1">
      <alignment horizontal="center" vertical="center"/>
    </xf>
    <xf numFmtId="198" fontId="0" fillId="0" borderId="103" xfId="0" applyNumberFormat="1" applyFill="1" applyBorder="1" applyAlignment="1">
      <alignment horizontal="center" vertical="center"/>
    </xf>
    <xf numFmtId="0" fontId="10" fillId="38" borderId="79" xfId="54" applyFont="1" applyFill="1" applyBorder="1" applyAlignment="1">
      <alignment horizontal="center" vertical="center" wrapText="1"/>
      <protection/>
    </xf>
    <xf numFmtId="0" fontId="10" fillId="38" borderId="58" xfId="54" applyFont="1" applyFill="1" applyBorder="1" applyAlignment="1">
      <alignment horizontal="center" vertical="center" wrapText="1"/>
      <protection/>
    </xf>
    <xf numFmtId="0" fontId="10" fillId="38" borderId="103" xfId="54" applyFont="1" applyFill="1" applyBorder="1" applyAlignment="1">
      <alignment horizontal="center" vertical="center" wrapText="1"/>
      <protection/>
    </xf>
    <xf numFmtId="200" fontId="10" fillId="38" borderId="79" xfId="54" applyNumberFormat="1" applyFont="1" applyFill="1" applyBorder="1" applyAlignment="1" applyProtection="1">
      <alignment horizontal="right" vertical="center"/>
      <protection/>
    </xf>
    <xf numFmtId="200" fontId="10" fillId="38" borderId="58" xfId="54" applyNumberFormat="1" applyFont="1" applyFill="1" applyBorder="1" applyAlignment="1" applyProtection="1">
      <alignment horizontal="right" vertical="center"/>
      <protection/>
    </xf>
    <xf numFmtId="200" fontId="10" fillId="38" borderId="103" xfId="54" applyNumberFormat="1" applyFont="1" applyFill="1" applyBorder="1" applyAlignment="1" applyProtection="1">
      <alignment horizontal="right" vertical="center"/>
      <protection/>
    </xf>
    <xf numFmtId="0" fontId="10" fillId="38" borderId="79" xfId="54" applyFont="1" applyFill="1" applyBorder="1" applyAlignment="1">
      <alignment horizontal="right" vertical="center"/>
      <protection/>
    </xf>
    <xf numFmtId="0" fontId="10" fillId="38" borderId="58" xfId="54" applyFont="1" applyFill="1" applyBorder="1" applyAlignment="1">
      <alignment horizontal="right" vertical="center"/>
      <protection/>
    </xf>
    <xf numFmtId="0" fontId="10" fillId="38" borderId="103" xfId="54" applyFont="1" applyFill="1" applyBorder="1" applyAlignment="1">
      <alignment horizontal="right" vertical="center"/>
      <protection/>
    </xf>
    <xf numFmtId="0" fontId="10" fillId="38" borderId="79" xfId="54" applyFont="1" applyFill="1" applyBorder="1" applyAlignment="1" applyProtection="1">
      <alignment horizontal="right" vertical="center"/>
      <protection/>
    </xf>
    <xf numFmtId="0" fontId="10" fillId="38" borderId="58" xfId="54" applyFont="1" applyFill="1" applyBorder="1" applyAlignment="1" applyProtection="1">
      <alignment horizontal="right" vertical="center"/>
      <protection/>
    </xf>
    <xf numFmtId="0" fontId="10" fillId="38" borderId="103" xfId="54" applyFont="1" applyFill="1" applyBorder="1" applyAlignment="1" applyProtection="1">
      <alignment horizontal="right" vertical="center"/>
      <protection/>
    </xf>
    <xf numFmtId="199" fontId="10" fillId="38" borderId="79" xfId="54" applyNumberFormat="1" applyFont="1" applyFill="1" applyBorder="1" applyAlignment="1" applyProtection="1">
      <alignment horizontal="right" vertical="center"/>
      <protection/>
    </xf>
    <xf numFmtId="199" fontId="10" fillId="38" borderId="58" xfId="54" applyNumberFormat="1" applyFont="1" applyFill="1" applyBorder="1" applyAlignment="1" applyProtection="1">
      <alignment horizontal="right" vertical="center"/>
      <protection/>
    </xf>
    <xf numFmtId="199" fontId="10" fillId="38" borderId="103" xfId="54" applyNumberFormat="1" applyFont="1" applyFill="1" applyBorder="1" applyAlignment="1" applyProtection="1">
      <alignment horizontal="right" vertical="center"/>
      <protection/>
    </xf>
    <xf numFmtId="198" fontId="10" fillId="0" borderId="73" xfId="54" applyNumberFormat="1" applyFont="1" applyFill="1" applyBorder="1" applyAlignment="1" applyProtection="1">
      <alignment horizontal="center" vertical="center"/>
      <protection/>
    </xf>
    <xf numFmtId="198" fontId="10" fillId="0" borderId="106" xfId="54" applyNumberFormat="1" applyFont="1" applyFill="1" applyBorder="1" applyAlignment="1" applyProtection="1">
      <alignment horizontal="center" vertical="center"/>
      <protection/>
    </xf>
    <xf numFmtId="0" fontId="10" fillId="0" borderId="143" xfId="54" applyNumberFormat="1" applyFont="1" applyFill="1" applyBorder="1" applyAlignment="1" applyProtection="1">
      <alignment horizontal="center" vertical="center"/>
      <protection/>
    </xf>
    <xf numFmtId="198" fontId="10" fillId="0" borderId="58" xfId="54" applyNumberFormat="1" applyFont="1" applyFill="1" applyBorder="1" applyAlignment="1" applyProtection="1">
      <alignment horizontal="center" vertical="center"/>
      <protection/>
    </xf>
    <xf numFmtId="198" fontId="10" fillId="0" borderId="103" xfId="54" applyNumberFormat="1" applyFont="1" applyFill="1" applyBorder="1" applyAlignment="1" applyProtection="1">
      <alignment horizontal="center" vertical="center"/>
      <protection/>
    </xf>
    <xf numFmtId="198" fontId="10" fillId="0" borderId="126" xfId="54" applyNumberFormat="1" applyFont="1" applyFill="1" applyBorder="1" applyAlignment="1" applyProtection="1">
      <alignment horizontal="center" vertical="center"/>
      <protection/>
    </xf>
    <xf numFmtId="199" fontId="10" fillId="38" borderId="104" xfId="54" applyNumberFormat="1" applyFont="1" applyFill="1" applyBorder="1" applyAlignment="1" applyProtection="1">
      <alignment horizontal="right" vertical="center"/>
      <protection/>
    </xf>
    <xf numFmtId="199" fontId="10" fillId="38" borderId="74" xfId="54" applyNumberFormat="1" applyFont="1" applyFill="1" applyBorder="1" applyAlignment="1" applyProtection="1">
      <alignment horizontal="right" vertical="center"/>
      <protection/>
    </xf>
    <xf numFmtId="199" fontId="10" fillId="38" borderId="105" xfId="54" applyNumberFormat="1" applyFont="1" applyFill="1" applyBorder="1" applyAlignment="1" applyProtection="1">
      <alignment horizontal="right" vertical="center"/>
      <protection/>
    </xf>
    <xf numFmtId="198" fontId="10" fillId="0" borderId="111" xfId="54" applyNumberFormat="1" applyFont="1" applyFill="1" applyBorder="1" applyAlignment="1" applyProtection="1">
      <alignment horizontal="center" vertical="center"/>
      <protection/>
    </xf>
    <xf numFmtId="198" fontId="10" fillId="0" borderId="0" xfId="54" applyNumberFormat="1" applyFont="1" applyFill="1" applyBorder="1" applyAlignment="1" applyProtection="1">
      <alignment horizontal="center" vertical="center"/>
      <protection/>
    </xf>
    <xf numFmtId="0" fontId="10" fillId="0" borderId="50" xfId="54" applyNumberFormat="1" applyFont="1" applyFill="1" applyBorder="1" applyAlignment="1" applyProtection="1">
      <alignment horizontal="center" vertical="center"/>
      <protection/>
    </xf>
    <xf numFmtId="198" fontId="10" fillId="0" borderId="104" xfId="54" applyNumberFormat="1" applyFont="1" applyFill="1" applyBorder="1" applyAlignment="1" applyProtection="1">
      <alignment horizontal="center" vertical="center"/>
      <protection/>
    </xf>
    <xf numFmtId="198" fontId="10" fillId="0" borderId="74" xfId="54" applyNumberFormat="1" applyFont="1" applyFill="1" applyBorder="1" applyAlignment="1" applyProtection="1">
      <alignment horizontal="center" vertical="center"/>
      <protection/>
    </xf>
    <xf numFmtId="198" fontId="10" fillId="0" borderId="105" xfId="54" applyNumberFormat="1" applyFont="1" applyFill="1" applyBorder="1" applyAlignment="1" applyProtection="1">
      <alignment horizontal="center" vertical="center"/>
      <protection/>
    </xf>
    <xf numFmtId="198" fontId="10" fillId="0" borderId="82" xfId="54" applyNumberFormat="1" applyFont="1" applyFill="1" applyBorder="1" applyAlignment="1" applyProtection="1">
      <alignment horizontal="center" vertical="center"/>
      <protection/>
    </xf>
    <xf numFmtId="199" fontId="10" fillId="38" borderId="79" xfId="54" applyNumberFormat="1" applyFont="1" applyFill="1" applyBorder="1" applyAlignment="1" applyProtection="1">
      <alignment horizontal="center" vertical="center"/>
      <protection/>
    </xf>
    <xf numFmtId="199" fontId="10" fillId="38" borderId="58" xfId="54" applyNumberFormat="1" applyFont="1" applyFill="1" applyBorder="1" applyAlignment="1" applyProtection="1">
      <alignment horizontal="center" vertical="center"/>
      <protection/>
    </xf>
    <xf numFmtId="0" fontId="10" fillId="38" borderId="73" xfId="54" applyFont="1" applyFill="1" applyBorder="1" applyAlignment="1" applyProtection="1">
      <alignment horizontal="right" vertical="center"/>
      <protection/>
    </xf>
    <xf numFmtId="0" fontId="10" fillId="38" borderId="106" xfId="54" applyFont="1" applyFill="1" applyBorder="1" applyAlignment="1" applyProtection="1">
      <alignment horizontal="right" vertical="center"/>
      <protection/>
    </xf>
    <xf numFmtId="49" fontId="6" fillId="0" borderId="0" xfId="54" applyNumberFormat="1" applyFont="1" applyFill="1" applyBorder="1" applyAlignment="1" applyProtection="1">
      <alignment horizontal="center" vertical="center"/>
      <protection/>
    </xf>
    <xf numFmtId="196" fontId="8" fillId="32" borderId="0" xfId="0" applyNumberFormat="1" applyFont="1" applyFill="1" applyBorder="1" applyAlignment="1" applyProtection="1">
      <alignment vertical="center"/>
      <protection/>
    </xf>
    <xf numFmtId="0" fontId="40" fillId="32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>
      <alignment horizontal="left" vertical="center"/>
    </xf>
    <xf numFmtId="199" fontId="10" fillId="0" borderId="0" xfId="54" applyNumberFormat="1" applyFont="1" applyFill="1" applyBorder="1" applyAlignment="1" applyProtection="1">
      <alignment horizontal="left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Обычный_Plan_TM_11_12_бакалавр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213</v>
      </c>
    </row>
    <row r="3" ht="15">
      <c r="A3" t="s">
        <v>214</v>
      </c>
    </row>
    <row r="4" ht="15">
      <c r="A4" t="s">
        <v>215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8"/>
  <sheetViews>
    <sheetView zoomScale="60" zoomScaleNormal="60" zoomScalePageLayoutView="0" workbookViewId="0" topLeftCell="A1">
      <selection activeCell="P12" sqref="P12"/>
    </sheetView>
  </sheetViews>
  <sheetFormatPr defaultColWidth="3.28125" defaultRowHeight="15"/>
  <cols>
    <col min="1" max="1" width="6.57421875" style="2" customWidth="1"/>
    <col min="2" max="2" width="5.140625" style="2" customWidth="1"/>
    <col min="3" max="3" width="5.28125" style="2" bestFit="1" customWidth="1"/>
    <col min="4" max="4" width="6.421875" style="2" customWidth="1"/>
    <col min="5" max="5" width="5.57421875" style="2" customWidth="1"/>
    <col min="6" max="6" width="5.57421875" style="2" bestFit="1" customWidth="1"/>
    <col min="7" max="9" width="5.28125" style="2" bestFit="1" customWidth="1"/>
    <col min="10" max="10" width="5.7109375" style="2" customWidth="1"/>
    <col min="11" max="12" width="5.57421875" style="2" customWidth="1"/>
    <col min="13" max="13" width="5.421875" style="2" customWidth="1"/>
    <col min="14" max="14" width="6.00390625" style="2" customWidth="1"/>
    <col min="15" max="15" width="5.57421875" style="2" customWidth="1"/>
    <col min="16" max="16" width="7.00390625" style="2" customWidth="1"/>
    <col min="17" max="17" width="5.57421875" style="2" customWidth="1"/>
    <col min="18" max="18" width="6.140625" style="2" customWidth="1"/>
    <col min="19" max="19" width="5.57421875" style="2" customWidth="1"/>
    <col min="20" max="20" width="5.28125" style="2" customWidth="1"/>
    <col min="21" max="21" width="6.140625" style="2" customWidth="1"/>
    <col min="22" max="22" width="6.00390625" style="2" customWidth="1"/>
    <col min="23" max="23" width="5.421875" style="2" customWidth="1"/>
    <col min="24" max="24" width="5.8515625" style="2" customWidth="1"/>
    <col min="25" max="25" width="5.57421875" style="2" customWidth="1"/>
    <col min="26" max="26" width="5.8515625" style="2" customWidth="1"/>
    <col min="27" max="27" width="6.8515625" style="2" customWidth="1"/>
    <col min="28" max="28" width="5.421875" style="2" customWidth="1"/>
    <col min="29" max="29" width="6.421875" style="2" customWidth="1"/>
    <col min="30" max="30" width="6.7109375" style="2" customWidth="1"/>
    <col min="31" max="31" width="7.140625" style="2" customWidth="1"/>
    <col min="32" max="32" width="6.8515625" style="2" customWidth="1"/>
    <col min="33" max="33" width="6.421875" style="2" customWidth="1"/>
    <col min="34" max="34" width="6.57421875" style="2" customWidth="1"/>
    <col min="35" max="35" width="7.140625" style="2" customWidth="1"/>
    <col min="36" max="36" width="6.7109375" style="2" customWidth="1"/>
    <col min="37" max="37" width="6.57421875" style="2" customWidth="1"/>
    <col min="38" max="38" width="7.8515625" style="2" customWidth="1"/>
    <col min="39" max="39" width="5.8515625" style="2" customWidth="1"/>
    <col min="40" max="40" width="5.421875" style="2" customWidth="1"/>
    <col min="41" max="41" width="5.00390625" style="2" customWidth="1"/>
    <col min="42" max="42" width="5.140625" style="2" customWidth="1"/>
    <col min="43" max="43" width="5.57421875" style="2" customWidth="1"/>
    <col min="44" max="44" width="6.421875" style="2" customWidth="1"/>
    <col min="45" max="45" width="3.8515625" style="2" customWidth="1"/>
    <col min="46" max="46" width="4.57421875" style="2" customWidth="1"/>
    <col min="47" max="48" width="4.421875" style="2" customWidth="1"/>
    <col min="49" max="49" width="4.8515625" style="2" customWidth="1"/>
    <col min="50" max="50" width="4.7109375" style="2" customWidth="1"/>
    <col min="51" max="51" width="5.421875" style="2" customWidth="1"/>
    <col min="52" max="52" width="5.57421875" style="2" customWidth="1"/>
    <col min="53" max="53" width="4.00390625" style="2" customWidth="1"/>
    <col min="54" max="16384" width="3.28125" style="2" customWidth="1"/>
  </cols>
  <sheetData>
    <row r="1" spans="1:40" ht="33.75" customHeight="1">
      <c r="A1" s="866" t="s">
        <v>5</v>
      </c>
      <c r="B1" s="866"/>
      <c r="C1" s="866"/>
      <c r="D1" s="866"/>
      <c r="E1" s="866"/>
      <c r="F1" s="866"/>
      <c r="G1" s="866"/>
      <c r="H1" s="866"/>
      <c r="I1" s="866"/>
      <c r="J1" s="866"/>
      <c r="K1" s="866"/>
      <c r="L1" s="866"/>
      <c r="M1" s="866"/>
      <c r="N1" s="866"/>
      <c r="O1" s="866"/>
      <c r="P1" s="868" t="s">
        <v>4</v>
      </c>
      <c r="Q1" s="868"/>
      <c r="R1" s="868"/>
      <c r="S1" s="868"/>
      <c r="T1" s="868"/>
      <c r="U1" s="868"/>
      <c r="V1" s="868"/>
      <c r="W1" s="868"/>
      <c r="X1" s="868"/>
      <c r="Y1" s="868"/>
      <c r="Z1" s="868"/>
      <c r="AA1" s="868"/>
      <c r="AB1" s="868"/>
      <c r="AC1" s="868"/>
      <c r="AD1" s="868"/>
      <c r="AE1" s="868"/>
      <c r="AF1" s="868"/>
      <c r="AG1" s="868"/>
      <c r="AH1" s="868"/>
      <c r="AI1" s="868"/>
      <c r="AJ1" s="868"/>
      <c r="AK1" s="868"/>
      <c r="AL1" s="868"/>
      <c r="AM1" s="868"/>
      <c r="AN1" s="13"/>
    </row>
    <row r="2" spans="1:53" ht="30">
      <c r="A2" s="866" t="s">
        <v>6</v>
      </c>
      <c r="B2" s="866"/>
      <c r="C2" s="866"/>
      <c r="D2" s="866"/>
      <c r="E2" s="866"/>
      <c r="F2" s="866"/>
      <c r="G2" s="866"/>
      <c r="H2" s="866"/>
      <c r="I2" s="866"/>
      <c r="J2" s="866"/>
      <c r="K2" s="866"/>
      <c r="L2" s="866"/>
      <c r="M2" s="866"/>
      <c r="N2" s="866"/>
      <c r="O2" s="866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</row>
    <row r="3" spans="1:53" ht="33" customHeight="1">
      <c r="A3" s="867" t="s">
        <v>349</v>
      </c>
      <c r="B3" s="867"/>
      <c r="C3" s="867"/>
      <c r="D3" s="867"/>
      <c r="E3" s="867"/>
      <c r="F3" s="867"/>
      <c r="G3" s="867"/>
      <c r="H3" s="867"/>
      <c r="I3" s="867"/>
      <c r="J3" s="867"/>
      <c r="K3" s="867"/>
      <c r="L3" s="867"/>
      <c r="M3" s="867"/>
      <c r="N3" s="867"/>
      <c r="O3" s="867"/>
      <c r="P3" s="869" t="s">
        <v>7</v>
      </c>
      <c r="Q3" s="869"/>
      <c r="R3" s="869"/>
      <c r="S3" s="869"/>
      <c r="T3" s="869"/>
      <c r="U3" s="869"/>
      <c r="V3" s="869"/>
      <c r="W3" s="869"/>
      <c r="X3" s="869"/>
      <c r="Y3" s="869"/>
      <c r="Z3" s="869"/>
      <c r="AA3" s="869"/>
      <c r="AB3" s="869"/>
      <c r="AC3" s="869"/>
      <c r="AD3" s="869"/>
      <c r="AE3" s="869"/>
      <c r="AF3" s="869"/>
      <c r="AG3" s="869"/>
      <c r="AH3" s="869"/>
      <c r="AI3" s="869"/>
      <c r="AJ3" s="869"/>
      <c r="AK3" s="869"/>
      <c r="AL3" s="869"/>
      <c r="AM3" s="869"/>
      <c r="AN3" s="917" t="s">
        <v>232</v>
      </c>
      <c r="AO3" s="917"/>
      <c r="AP3" s="917"/>
      <c r="AQ3" s="917"/>
      <c r="AR3" s="917"/>
      <c r="AS3" s="917"/>
      <c r="AT3" s="917"/>
      <c r="AU3" s="917"/>
      <c r="AV3" s="917"/>
      <c r="AW3" s="917"/>
      <c r="AX3" s="917"/>
      <c r="AY3" s="917"/>
      <c r="AZ3" s="917"/>
      <c r="BA3" s="917"/>
    </row>
    <row r="4" spans="1:53" ht="30.75">
      <c r="A4" s="872" t="s">
        <v>350</v>
      </c>
      <c r="B4" s="867"/>
      <c r="C4" s="867"/>
      <c r="D4" s="867"/>
      <c r="E4" s="867"/>
      <c r="F4" s="867"/>
      <c r="G4" s="867"/>
      <c r="H4" s="867"/>
      <c r="I4" s="867"/>
      <c r="J4" s="867"/>
      <c r="K4" s="867"/>
      <c r="L4" s="867"/>
      <c r="M4" s="867"/>
      <c r="N4" s="867"/>
      <c r="O4" s="867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917"/>
      <c r="AO4" s="917"/>
      <c r="AP4" s="917"/>
      <c r="AQ4" s="917"/>
      <c r="AR4" s="917"/>
      <c r="AS4" s="917"/>
      <c r="AT4" s="917"/>
      <c r="AU4" s="917"/>
      <c r="AV4" s="917"/>
      <c r="AW4" s="917"/>
      <c r="AX4" s="917"/>
      <c r="AY4" s="917"/>
      <c r="AZ4" s="917"/>
      <c r="BA4" s="917"/>
    </row>
    <row r="5" spans="1:39" ht="36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918" t="s">
        <v>8</v>
      </c>
      <c r="Q5" s="919"/>
      <c r="R5" s="919"/>
      <c r="S5" s="919"/>
      <c r="T5" s="919"/>
      <c r="U5" s="919"/>
      <c r="V5" s="919"/>
      <c r="W5" s="919"/>
      <c r="X5" s="919"/>
      <c r="Y5" s="919"/>
      <c r="Z5" s="919"/>
      <c r="AA5" s="919"/>
      <c r="AB5" s="919"/>
      <c r="AC5" s="919"/>
      <c r="AD5" s="919"/>
      <c r="AE5" s="919"/>
      <c r="AF5" s="919"/>
      <c r="AG5" s="919"/>
      <c r="AH5" s="919"/>
      <c r="AI5" s="919"/>
      <c r="AJ5" s="919"/>
      <c r="AK5" s="919"/>
      <c r="AL5" s="919"/>
      <c r="AM5" s="919"/>
    </row>
    <row r="6" spans="1:53" s="3" customFormat="1" ht="24.75" customHeight="1">
      <c r="A6" s="866" t="s">
        <v>29</v>
      </c>
      <c r="B6" s="866"/>
      <c r="C6" s="866"/>
      <c r="D6" s="866"/>
      <c r="E6" s="866"/>
      <c r="F6" s="866"/>
      <c r="G6" s="866"/>
      <c r="H6" s="866"/>
      <c r="I6" s="866"/>
      <c r="J6" s="866"/>
      <c r="K6" s="866"/>
      <c r="L6" s="866"/>
      <c r="M6" s="866"/>
      <c r="N6" s="866"/>
      <c r="O6" s="866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905"/>
      <c r="AP6" s="905"/>
      <c r="AQ6" s="905"/>
      <c r="AR6" s="905"/>
      <c r="AS6" s="905"/>
      <c r="AT6" s="905"/>
      <c r="AU6" s="905"/>
      <c r="AV6" s="905"/>
      <c r="AW6" s="905"/>
      <c r="AX6" s="905"/>
      <c r="AY6" s="905"/>
      <c r="AZ6" s="905"/>
      <c r="BA6" s="905"/>
    </row>
    <row r="7" spans="1:53" s="3" customFormat="1" ht="27" customHeight="1">
      <c r="A7" s="866" t="s">
        <v>177</v>
      </c>
      <c r="B7" s="866"/>
      <c r="C7" s="866"/>
      <c r="D7" s="866"/>
      <c r="E7" s="866"/>
      <c r="F7" s="866"/>
      <c r="G7" s="866"/>
      <c r="H7" s="866"/>
      <c r="I7" s="866"/>
      <c r="J7" s="866"/>
      <c r="K7" s="866"/>
      <c r="L7" s="866"/>
      <c r="M7" s="866"/>
      <c r="N7" s="866"/>
      <c r="O7" s="866"/>
      <c r="P7" s="870" t="s">
        <v>180</v>
      </c>
      <c r="Q7" s="870"/>
      <c r="R7" s="870"/>
      <c r="S7" s="870"/>
      <c r="T7" s="870"/>
      <c r="U7" s="870"/>
      <c r="V7" s="870"/>
      <c r="W7" s="870"/>
      <c r="X7" s="870"/>
      <c r="Y7" s="870"/>
      <c r="Z7" s="870"/>
      <c r="AA7" s="870"/>
      <c r="AB7" s="870"/>
      <c r="AC7" s="870"/>
      <c r="AD7" s="870"/>
      <c r="AE7" s="870"/>
      <c r="AF7" s="870"/>
      <c r="AG7" s="870"/>
      <c r="AH7" s="870"/>
      <c r="AI7" s="870"/>
      <c r="AJ7" s="870"/>
      <c r="AK7" s="870"/>
      <c r="AL7" s="870"/>
      <c r="AM7" s="100"/>
      <c r="AN7" s="961" t="s">
        <v>185</v>
      </c>
      <c r="AO7" s="962"/>
      <c r="AP7" s="962"/>
      <c r="AQ7" s="962"/>
      <c r="AR7" s="962"/>
      <c r="AS7" s="962"/>
      <c r="AT7" s="962"/>
      <c r="AU7" s="962"/>
      <c r="AV7" s="962"/>
      <c r="AW7" s="962"/>
      <c r="AX7" s="962"/>
      <c r="AY7" s="962"/>
      <c r="AZ7" s="962"/>
      <c r="BA7" s="962"/>
    </row>
    <row r="8" spans="16:53" s="3" customFormat="1" ht="27.75" customHeight="1">
      <c r="P8" s="870" t="s">
        <v>179</v>
      </c>
      <c r="Q8" s="871"/>
      <c r="R8" s="871"/>
      <c r="S8" s="871"/>
      <c r="T8" s="871"/>
      <c r="U8" s="871"/>
      <c r="V8" s="871"/>
      <c r="W8" s="871"/>
      <c r="X8" s="871"/>
      <c r="Y8" s="871"/>
      <c r="Z8" s="871"/>
      <c r="AA8" s="871"/>
      <c r="AB8" s="871"/>
      <c r="AC8" s="871"/>
      <c r="AD8" s="871"/>
      <c r="AE8" s="871"/>
      <c r="AF8" s="871"/>
      <c r="AG8" s="871"/>
      <c r="AH8" s="871"/>
      <c r="AI8" s="871"/>
      <c r="AJ8" s="871"/>
      <c r="AK8" s="871"/>
      <c r="AL8" s="871"/>
      <c r="AM8" s="100"/>
      <c r="AN8" s="963" t="s">
        <v>71</v>
      </c>
      <c r="AO8" s="963"/>
      <c r="AP8" s="963"/>
      <c r="AQ8" s="963"/>
      <c r="AR8" s="963"/>
      <c r="AS8" s="963"/>
      <c r="AT8" s="963"/>
      <c r="AU8" s="963"/>
      <c r="AV8" s="963"/>
      <c r="AW8" s="963"/>
      <c r="AX8" s="963"/>
      <c r="AY8" s="963"/>
      <c r="AZ8" s="963"/>
      <c r="BA8" s="963"/>
    </row>
    <row r="9" spans="16:53" s="3" customFormat="1" ht="27.75" customHeight="1">
      <c r="P9" s="870" t="s">
        <v>231</v>
      </c>
      <c r="Q9" s="870"/>
      <c r="R9" s="870"/>
      <c r="S9" s="870"/>
      <c r="T9" s="870"/>
      <c r="U9" s="870"/>
      <c r="V9" s="870"/>
      <c r="W9" s="870"/>
      <c r="X9" s="870"/>
      <c r="Y9" s="870"/>
      <c r="Z9" s="870"/>
      <c r="AA9" s="870"/>
      <c r="AB9" s="870"/>
      <c r="AC9" s="870"/>
      <c r="AD9" s="870"/>
      <c r="AE9" s="870"/>
      <c r="AF9" s="870"/>
      <c r="AG9" s="870"/>
      <c r="AH9" s="870"/>
      <c r="AI9" s="870"/>
      <c r="AJ9" s="870"/>
      <c r="AK9" s="870"/>
      <c r="AL9" s="870"/>
      <c r="AM9" s="100"/>
      <c r="AN9" s="963"/>
      <c r="AO9" s="963"/>
      <c r="AP9" s="963"/>
      <c r="AQ9" s="963"/>
      <c r="AR9" s="963"/>
      <c r="AS9" s="963"/>
      <c r="AT9" s="963"/>
      <c r="AU9" s="963"/>
      <c r="AV9" s="963"/>
      <c r="AW9" s="963"/>
      <c r="AX9" s="963"/>
      <c r="AY9" s="963"/>
      <c r="AZ9" s="963"/>
      <c r="BA9" s="963"/>
    </row>
    <row r="10" spans="16:53" s="3" customFormat="1" ht="27.75" customHeight="1">
      <c r="P10" s="912" t="s">
        <v>178</v>
      </c>
      <c r="Q10" s="913"/>
      <c r="R10" s="913"/>
      <c r="S10" s="913"/>
      <c r="T10" s="913"/>
      <c r="U10" s="913"/>
      <c r="V10" s="913"/>
      <c r="W10" s="913"/>
      <c r="X10" s="913"/>
      <c r="Y10" s="913"/>
      <c r="Z10" s="913"/>
      <c r="AA10" s="913"/>
      <c r="AB10" s="913"/>
      <c r="AC10" s="913"/>
      <c r="AD10" s="913"/>
      <c r="AE10" s="913"/>
      <c r="AF10" s="913"/>
      <c r="AG10" s="913"/>
      <c r="AH10" s="913"/>
      <c r="AI10" s="913"/>
      <c r="AJ10" s="913"/>
      <c r="AK10" s="913"/>
      <c r="AL10" s="914"/>
      <c r="AM10" s="914"/>
      <c r="AN10" s="963"/>
      <c r="AO10" s="963"/>
      <c r="AP10" s="963"/>
      <c r="AQ10" s="963"/>
      <c r="AR10" s="963"/>
      <c r="AS10" s="963"/>
      <c r="AT10" s="963"/>
      <c r="AU10" s="963"/>
      <c r="AV10" s="963"/>
      <c r="AW10" s="963"/>
      <c r="AX10" s="963"/>
      <c r="AY10" s="963"/>
      <c r="AZ10" s="963"/>
      <c r="BA10" s="963"/>
    </row>
    <row r="11" spans="16:53" s="3" customFormat="1" ht="31.5" customHeight="1">
      <c r="P11" s="912" t="s">
        <v>351</v>
      </c>
      <c r="Q11" s="912"/>
      <c r="R11" s="912"/>
      <c r="S11" s="912"/>
      <c r="T11" s="912"/>
      <c r="U11" s="912"/>
      <c r="V11" s="912"/>
      <c r="W11" s="912"/>
      <c r="X11" s="912"/>
      <c r="Y11" s="912"/>
      <c r="Z11" s="912"/>
      <c r="AA11" s="912"/>
      <c r="AB11" s="912"/>
      <c r="AC11" s="912"/>
      <c r="AD11" s="912"/>
      <c r="AE11" s="912"/>
      <c r="AF11" s="912"/>
      <c r="AG11" s="912"/>
      <c r="AH11" s="912"/>
      <c r="AI11" s="912"/>
      <c r="AJ11" s="912"/>
      <c r="AK11" s="912"/>
      <c r="AL11" s="912"/>
      <c r="AM11" s="912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</row>
    <row r="12" spans="16:53" s="3" customFormat="1" ht="27.75" customHeight="1">
      <c r="P12" s="18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20"/>
      <c r="AM12" s="2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</row>
    <row r="13" spans="16:53" s="3" customFormat="1" ht="27.75" customHeight="1">
      <c r="P13" s="18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20"/>
      <c r="AM13" s="2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</row>
    <row r="14" spans="41:53" s="3" customFormat="1" ht="18.75"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1:53" s="3" customFormat="1" ht="22.5">
      <c r="A15" s="911" t="s">
        <v>220</v>
      </c>
      <c r="B15" s="911"/>
      <c r="C15" s="911"/>
      <c r="D15" s="911"/>
      <c r="E15" s="911"/>
      <c r="F15" s="911"/>
      <c r="G15" s="911"/>
      <c r="H15" s="911"/>
      <c r="I15" s="911"/>
      <c r="J15" s="911"/>
      <c r="K15" s="911"/>
      <c r="L15" s="911"/>
      <c r="M15" s="911"/>
      <c r="N15" s="911"/>
      <c r="O15" s="911"/>
      <c r="P15" s="911"/>
      <c r="Q15" s="911"/>
      <c r="R15" s="911"/>
      <c r="S15" s="911"/>
      <c r="T15" s="911"/>
      <c r="U15" s="911"/>
      <c r="V15" s="911"/>
      <c r="W15" s="911"/>
      <c r="X15" s="911"/>
      <c r="Y15" s="911"/>
      <c r="Z15" s="911"/>
      <c r="AA15" s="911"/>
      <c r="AB15" s="911"/>
      <c r="AC15" s="911"/>
      <c r="AD15" s="911"/>
      <c r="AE15" s="911"/>
      <c r="AF15" s="911"/>
      <c r="AG15" s="911"/>
      <c r="AH15" s="911"/>
      <c r="AI15" s="911"/>
      <c r="AJ15" s="911"/>
      <c r="AK15" s="911"/>
      <c r="AL15" s="911"/>
      <c r="AM15" s="911"/>
      <c r="AN15" s="911"/>
      <c r="AO15" s="911"/>
      <c r="AP15" s="911"/>
      <c r="AQ15" s="911"/>
      <c r="AR15" s="911"/>
      <c r="AS15" s="911"/>
      <c r="AT15" s="911"/>
      <c r="AU15" s="911"/>
      <c r="AV15" s="911"/>
      <c r="AW15" s="911"/>
      <c r="AX15" s="911"/>
      <c r="AY15" s="911"/>
      <c r="AZ15" s="911"/>
      <c r="BA15" s="911"/>
    </row>
    <row r="16" spans="1:53" s="3" customFormat="1" ht="19.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</row>
    <row r="17" spans="1:53" ht="18" customHeight="1">
      <c r="A17" s="909" t="s">
        <v>9</v>
      </c>
      <c r="B17" s="880" t="s">
        <v>10</v>
      </c>
      <c r="C17" s="881"/>
      <c r="D17" s="881"/>
      <c r="E17" s="882"/>
      <c r="F17" s="880" t="s">
        <v>11</v>
      </c>
      <c r="G17" s="881"/>
      <c r="H17" s="881"/>
      <c r="I17" s="882"/>
      <c r="J17" s="877" t="s">
        <v>12</v>
      </c>
      <c r="K17" s="878"/>
      <c r="L17" s="878"/>
      <c r="M17" s="878"/>
      <c r="N17" s="877" t="s">
        <v>13</v>
      </c>
      <c r="O17" s="878"/>
      <c r="P17" s="878"/>
      <c r="Q17" s="878"/>
      <c r="R17" s="879"/>
      <c r="S17" s="877" t="s">
        <v>14</v>
      </c>
      <c r="T17" s="883"/>
      <c r="U17" s="883"/>
      <c r="V17" s="883"/>
      <c r="W17" s="879"/>
      <c r="X17" s="877" t="s">
        <v>15</v>
      </c>
      <c r="Y17" s="878"/>
      <c r="Z17" s="878"/>
      <c r="AA17" s="879"/>
      <c r="AB17" s="880" t="s">
        <v>16</v>
      </c>
      <c r="AC17" s="881"/>
      <c r="AD17" s="881"/>
      <c r="AE17" s="882"/>
      <c r="AF17" s="880" t="s">
        <v>17</v>
      </c>
      <c r="AG17" s="881"/>
      <c r="AH17" s="881"/>
      <c r="AI17" s="882"/>
      <c r="AJ17" s="877" t="s">
        <v>18</v>
      </c>
      <c r="AK17" s="883"/>
      <c r="AL17" s="883"/>
      <c r="AM17" s="883"/>
      <c r="AN17" s="879"/>
      <c r="AO17" s="877" t="s">
        <v>19</v>
      </c>
      <c r="AP17" s="878"/>
      <c r="AQ17" s="878"/>
      <c r="AR17" s="878"/>
      <c r="AS17" s="906" t="s">
        <v>20</v>
      </c>
      <c r="AT17" s="907"/>
      <c r="AU17" s="907"/>
      <c r="AV17" s="907"/>
      <c r="AW17" s="908"/>
      <c r="AX17" s="877" t="s">
        <v>21</v>
      </c>
      <c r="AY17" s="878"/>
      <c r="AZ17" s="878"/>
      <c r="BA17" s="879"/>
    </row>
    <row r="18" spans="1:53" s="1" customFormat="1" ht="20.25" customHeight="1" thickBot="1">
      <c r="A18" s="910"/>
      <c r="B18" s="21">
        <v>1</v>
      </c>
      <c r="C18" s="22">
        <v>2</v>
      </c>
      <c r="D18" s="22">
        <v>3</v>
      </c>
      <c r="E18" s="23">
        <v>4</v>
      </c>
      <c r="F18" s="21">
        <v>5</v>
      </c>
      <c r="G18" s="22">
        <v>6</v>
      </c>
      <c r="H18" s="22">
        <v>7</v>
      </c>
      <c r="I18" s="23">
        <v>8</v>
      </c>
      <c r="J18" s="21">
        <v>9</v>
      </c>
      <c r="K18" s="22">
        <v>10</v>
      </c>
      <c r="L18" s="22">
        <v>11</v>
      </c>
      <c r="M18" s="24">
        <v>12</v>
      </c>
      <c r="N18" s="21">
        <v>13</v>
      </c>
      <c r="O18" s="22">
        <v>14</v>
      </c>
      <c r="P18" s="22">
        <v>15</v>
      </c>
      <c r="Q18" s="22">
        <v>16</v>
      </c>
      <c r="R18" s="23">
        <v>17</v>
      </c>
      <c r="S18" s="21">
        <v>18</v>
      </c>
      <c r="T18" s="22">
        <v>19</v>
      </c>
      <c r="U18" s="22">
        <v>20</v>
      </c>
      <c r="V18" s="22">
        <v>21</v>
      </c>
      <c r="W18" s="23">
        <v>22</v>
      </c>
      <c r="X18" s="21">
        <v>23</v>
      </c>
      <c r="Y18" s="22">
        <v>24</v>
      </c>
      <c r="Z18" s="22">
        <v>25</v>
      </c>
      <c r="AA18" s="23">
        <v>26</v>
      </c>
      <c r="AB18" s="21">
        <v>27</v>
      </c>
      <c r="AC18" s="22">
        <v>28</v>
      </c>
      <c r="AD18" s="22">
        <v>29</v>
      </c>
      <c r="AE18" s="23">
        <v>30</v>
      </c>
      <c r="AF18" s="21">
        <v>31</v>
      </c>
      <c r="AG18" s="22">
        <v>32</v>
      </c>
      <c r="AH18" s="22">
        <v>33</v>
      </c>
      <c r="AI18" s="23">
        <v>34</v>
      </c>
      <c r="AJ18" s="21">
        <v>35</v>
      </c>
      <c r="AK18" s="22">
        <v>36</v>
      </c>
      <c r="AL18" s="22">
        <v>37</v>
      </c>
      <c r="AM18" s="22">
        <v>38</v>
      </c>
      <c r="AN18" s="23">
        <v>39</v>
      </c>
      <c r="AO18" s="21">
        <v>40</v>
      </c>
      <c r="AP18" s="22">
        <v>41</v>
      </c>
      <c r="AQ18" s="22">
        <v>42</v>
      </c>
      <c r="AR18" s="24">
        <v>43</v>
      </c>
      <c r="AS18" s="21">
        <v>44</v>
      </c>
      <c r="AT18" s="22">
        <v>45</v>
      </c>
      <c r="AU18" s="22">
        <v>46</v>
      </c>
      <c r="AV18" s="22">
        <v>47</v>
      </c>
      <c r="AW18" s="23">
        <v>48</v>
      </c>
      <c r="AX18" s="21">
        <v>49</v>
      </c>
      <c r="AY18" s="22">
        <v>50</v>
      </c>
      <c r="AZ18" s="22">
        <v>51</v>
      </c>
      <c r="BA18" s="23">
        <v>52</v>
      </c>
    </row>
    <row r="19" spans="1:53" ht="19.5" customHeight="1">
      <c r="A19" s="51">
        <v>1</v>
      </c>
      <c r="B19" s="25" t="s">
        <v>73</v>
      </c>
      <c r="C19" s="26" t="s">
        <v>73</v>
      </c>
      <c r="D19" s="26" t="s">
        <v>73</v>
      </c>
      <c r="E19" s="27" t="s">
        <v>73</v>
      </c>
      <c r="F19" s="25" t="s">
        <v>73</v>
      </c>
      <c r="G19" s="26" t="s">
        <v>73</v>
      </c>
      <c r="H19" s="26" t="s">
        <v>73</v>
      </c>
      <c r="I19" s="27" t="s">
        <v>73</v>
      </c>
      <c r="J19" s="25" t="s">
        <v>73</v>
      </c>
      <c r="K19" s="26" t="s">
        <v>73</v>
      </c>
      <c r="L19" s="26" t="s">
        <v>73</v>
      </c>
      <c r="M19" s="27" t="s">
        <v>73</v>
      </c>
      <c r="N19" s="25" t="s">
        <v>73</v>
      </c>
      <c r="O19" s="26" t="s">
        <v>73</v>
      </c>
      <c r="P19" s="26" t="s">
        <v>73</v>
      </c>
      <c r="Q19" s="26" t="s">
        <v>74</v>
      </c>
      <c r="R19" s="27" t="s">
        <v>74</v>
      </c>
      <c r="S19" s="25" t="s">
        <v>75</v>
      </c>
      <c r="T19" s="26" t="s">
        <v>73</v>
      </c>
      <c r="U19" s="26" t="s">
        <v>73</v>
      </c>
      <c r="V19" s="26" t="s">
        <v>73</v>
      </c>
      <c r="W19" s="27" t="s">
        <v>73</v>
      </c>
      <c r="X19" s="25" t="s">
        <v>73</v>
      </c>
      <c r="Y19" s="26" t="s">
        <v>73</v>
      </c>
      <c r="Z19" s="26" t="s">
        <v>73</v>
      </c>
      <c r="AA19" s="27" t="s">
        <v>73</v>
      </c>
      <c r="AB19" s="25" t="s">
        <v>73</v>
      </c>
      <c r="AC19" s="26" t="s">
        <v>76</v>
      </c>
      <c r="AD19" s="26" t="s">
        <v>75</v>
      </c>
      <c r="AE19" s="42" t="s">
        <v>75</v>
      </c>
      <c r="AF19" s="25" t="s">
        <v>75</v>
      </c>
      <c r="AG19" s="26" t="s">
        <v>73</v>
      </c>
      <c r="AH19" s="26" t="s">
        <v>73</v>
      </c>
      <c r="AI19" s="27" t="s">
        <v>73</v>
      </c>
      <c r="AJ19" s="26" t="s">
        <v>73</v>
      </c>
      <c r="AK19" s="26" t="s">
        <v>73</v>
      </c>
      <c r="AL19" s="26" t="s">
        <v>73</v>
      </c>
      <c r="AM19" s="26" t="s">
        <v>73</v>
      </c>
      <c r="AN19" s="27" t="s">
        <v>73</v>
      </c>
      <c r="AO19" s="45" t="s">
        <v>73</v>
      </c>
      <c r="AP19" s="26" t="s">
        <v>74</v>
      </c>
      <c r="AQ19" s="26" t="s">
        <v>74</v>
      </c>
      <c r="AR19" s="27" t="s">
        <v>74</v>
      </c>
      <c r="AS19" s="25" t="s">
        <v>75</v>
      </c>
      <c r="AT19" s="26" t="s">
        <v>75</v>
      </c>
      <c r="AU19" s="26" t="s">
        <v>75</v>
      </c>
      <c r="AV19" s="26" t="s">
        <v>75</v>
      </c>
      <c r="AW19" s="27" t="s">
        <v>75</v>
      </c>
      <c r="AX19" s="45" t="s">
        <v>75</v>
      </c>
      <c r="AY19" s="26" t="s">
        <v>75</v>
      </c>
      <c r="AZ19" s="26" t="s">
        <v>75</v>
      </c>
      <c r="BA19" s="27" t="s">
        <v>75</v>
      </c>
    </row>
    <row r="20" spans="1:53" ht="19.5" customHeight="1">
      <c r="A20" s="52">
        <v>2</v>
      </c>
      <c r="B20" s="28" t="s">
        <v>73</v>
      </c>
      <c r="C20" s="29" t="s">
        <v>73</v>
      </c>
      <c r="D20" s="29" t="s">
        <v>73</v>
      </c>
      <c r="E20" s="31" t="s">
        <v>73</v>
      </c>
      <c r="F20" s="28" t="s">
        <v>73</v>
      </c>
      <c r="G20" s="29" t="s">
        <v>73</v>
      </c>
      <c r="H20" s="29" t="s">
        <v>73</v>
      </c>
      <c r="I20" s="31" t="s">
        <v>73</v>
      </c>
      <c r="J20" s="28" t="s">
        <v>73</v>
      </c>
      <c r="K20" s="29" t="s">
        <v>73</v>
      </c>
      <c r="L20" s="29" t="s">
        <v>73</v>
      </c>
      <c r="M20" s="31" t="s">
        <v>73</v>
      </c>
      <c r="N20" s="28" t="s">
        <v>73</v>
      </c>
      <c r="O20" s="29" t="s">
        <v>73</v>
      </c>
      <c r="P20" s="29" t="s">
        <v>73</v>
      </c>
      <c r="Q20" s="29" t="s">
        <v>74</v>
      </c>
      <c r="R20" s="31" t="s">
        <v>74</v>
      </c>
      <c r="S20" s="28" t="s">
        <v>75</v>
      </c>
      <c r="T20" s="29" t="s">
        <v>73</v>
      </c>
      <c r="U20" s="29" t="s">
        <v>73</v>
      </c>
      <c r="V20" s="29" t="s">
        <v>73</v>
      </c>
      <c r="W20" s="31" t="s">
        <v>73</v>
      </c>
      <c r="X20" s="28" t="s">
        <v>73</v>
      </c>
      <c r="Y20" s="29" t="s">
        <v>73</v>
      </c>
      <c r="Z20" s="29" t="s">
        <v>73</v>
      </c>
      <c r="AA20" s="31" t="s">
        <v>73</v>
      </c>
      <c r="AB20" s="28" t="s">
        <v>73</v>
      </c>
      <c r="AC20" s="29" t="s">
        <v>76</v>
      </c>
      <c r="AD20" s="29" t="s">
        <v>77</v>
      </c>
      <c r="AE20" s="43" t="s">
        <v>77</v>
      </c>
      <c r="AF20" s="28" t="s">
        <v>77</v>
      </c>
      <c r="AG20" s="29" t="s">
        <v>73</v>
      </c>
      <c r="AH20" s="29" t="s">
        <v>73</v>
      </c>
      <c r="AI20" s="43" t="s">
        <v>73</v>
      </c>
      <c r="AJ20" s="28" t="s">
        <v>73</v>
      </c>
      <c r="AK20" s="29" t="s">
        <v>73</v>
      </c>
      <c r="AL20" s="29" t="s">
        <v>73</v>
      </c>
      <c r="AM20" s="29" t="s">
        <v>73</v>
      </c>
      <c r="AN20" s="31" t="s">
        <v>73</v>
      </c>
      <c r="AO20" s="47" t="s">
        <v>73</v>
      </c>
      <c r="AP20" s="29" t="s">
        <v>74</v>
      </c>
      <c r="AQ20" s="29" t="s">
        <v>74</v>
      </c>
      <c r="AR20" s="31" t="s">
        <v>74</v>
      </c>
      <c r="AS20" s="50" t="s">
        <v>75</v>
      </c>
      <c r="AT20" s="30" t="s">
        <v>75</v>
      </c>
      <c r="AU20" s="29" t="s">
        <v>75</v>
      </c>
      <c r="AV20" s="29" t="s">
        <v>75</v>
      </c>
      <c r="AW20" s="31" t="s">
        <v>75</v>
      </c>
      <c r="AX20" s="46" t="s">
        <v>75</v>
      </c>
      <c r="AY20" s="29" t="s">
        <v>75</v>
      </c>
      <c r="AZ20" s="29" t="s">
        <v>75</v>
      </c>
      <c r="BA20" s="31" t="s">
        <v>75</v>
      </c>
    </row>
    <row r="21" spans="1:53" ht="19.5" customHeight="1" thickBot="1">
      <c r="A21" s="52">
        <v>3</v>
      </c>
      <c r="B21" s="28" t="s">
        <v>73</v>
      </c>
      <c r="C21" s="29" t="s">
        <v>73</v>
      </c>
      <c r="D21" s="29" t="s">
        <v>73</v>
      </c>
      <c r="E21" s="31" t="s">
        <v>73</v>
      </c>
      <c r="F21" s="28" t="s">
        <v>73</v>
      </c>
      <c r="G21" s="29" t="s">
        <v>73</v>
      </c>
      <c r="H21" s="29" t="s">
        <v>73</v>
      </c>
      <c r="I21" s="31" t="s">
        <v>73</v>
      </c>
      <c r="J21" s="28" t="s">
        <v>73</v>
      </c>
      <c r="K21" s="29" t="s">
        <v>73</v>
      </c>
      <c r="L21" s="29" t="s">
        <v>73</v>
      </c>
      <c r="M21" s="31" t="s">
        <v>73</v>
      </c>
      <c r="N21" s="28" t="s">
        <v>73</v>
      </c>
      <c r="O21" s="29" t="s">
        <v>73</v>
      </c>
      <c r="P21" s="29" t="s">
        <v>73</v>
      </c>
      <c r="Q21" s="29" t="s">
        <v>74</v>
      </c>
      <c r="R21" s="31" t="s">
        <v>74</v>
      </c>
      <c r="S21" s="28" t="s">
        <v>75</v>
      </c>
      <c r="T21" s="29" t="s">
        <v>73</v>
      </c>
      <c r="U21" s="29" t="s">
        <v>73</v>
      </c>
      <c r="V21" s="29" t="s">
        <v>73</v>
      </c>
      <c r="W21" s="31" t="s">
        <v>73</v>
      </c>
      <c r="X21" s="28" t="s">
        <v>73</v>
      </c>
      <c r="Y21" s="29" t="s">
        <v>73</v>
      </c>
      <c r="Z21" s="29" t="s">
        <v>73</v>
      </c>
      <c r="AA21" s="31" t="s">
        <v>73</v>
      </c>
      <c r="AB21" s="28" t="s">
        <v>73</v>
      </c>
      <c r="AC21" s="29" t="s">
        <v>76</v>
      </c>
      <c r="AD21" s="29" t="s">
        <v>77</v>
      </c>
      <c r="AE21" s="43" t="s">
        <v>77</v>
      </c>
      <c r="AF21" s="28" t="s">
        <v>77</v>
      </c>
      <c r="AG21" s="29" t="s">
        <v>73</v>
      </c>
      <c r="AH21" s="29" t="s">
        <v>73</v>
      </c>
      <c r="AI21" s="43" t="s">
        <v>73</v>
      </c>
      <c r="AJ21" s="28" t="s">
        <v>73</v>
      </c>
      <c r="AK21" s="29" t="s">
        <v>73</v>
      </c>
      <c r="AL21" s="29" t="s">
        <v>73</v>
      </c>
      <c r="AM21" s="29" t="s">
        <v>73</v>
      </c>
      <c r="AN21" s="31" t="s">
        <v>73</v>
      </c>
      <c r="AO21" s="47" t="s">
        <v>73</v>
      </c>
      <c r="AP21" s="29" t="s">
        <v>74</v>
      </c>
      <c r="AQ21" s="29" t="s">
        <v>74</v>
      </c>
      <c r="AR21" s="31" t="s">
        <v>74</v>
      </c>
      <c r="AS21" s="94" t="s">
        <v>75</v>
      </c>
      <c r="AT21" s="95" t="s">
        <v>75</v>
      </c>
      <c r="AU21" s="95" t="s">
        <v>75</v>
      </c>
      <c r="AV21" s="95" t="s">
        <v>75</v>
      </c>
      <c r="AW21" s="96" t="s">
        <v>75</v>
      </c>
      <c r="AX21" s="97" t="s">
        <v>75</v>
      </c>
      <c r="AY21" s="95" t="s">
        <v>75</v>
      </c>
      <c r="AZ21" s="95" t="s">
        <v>75</v>
      </c>
      <c r="BA21" s="96" t="s">
        <v>75</v>
      </c>
    </row>
    <row r="22" spans="1:53" ht="19.5" customHeight="1" thickBot="1">
      <c r="A22" s="53">
        <v>4</v>
      </c>
      <c r="B22" s="33" t="s">
        <v>73</v>
      </c>
      <c r="C22" s="32" t="s">
        <v>73</v>
      </c>
      <c r="D22" s="32" t="s">
        <v>73</v>
      </c>
      <c r="E22" s="48" t="s">
        <v>73</v>
      </c>
      <c r="F22" s="33" t="s">
        <v>73</v>
      </c>
      <c r="G22" s="32" t="s">
        <v>73</v>
      </c>
      <c r="H22" s="32" t="s">
        <v>73</v>
      </c>
      <c r="I22" s="48" t="s">
        <v>73</v>
      </c>
      <c r="J22" s="33" t="s">
        <v>73</v>
      </c>
      <c r="K22" s="32" t="s">
        <v>73</v>
      </c>
      <c r="L22" s="32" t="s">
        <v>73</v>
      </c>
      <c r="M22" s="48" t="s">
        <v>73</v>
      </c>
      <c r="N22" s="33" t="s">
        <v>73</v>
      </c>
      <c r="O22" s="32" t="s">
        <v>73</v>
      </c>
      <c r="P22" s="32" t="s">
        <v>73</v>
      </c>
      <c r="Q22" s="32" t="s">
        <v>74</v>
      </c>
      <c r="R22" s="48" t="s">
        <v>74</v>
      </c>
      <c r="S22" s="33" t="s">
        <v>75</v>
      </c>
      <c r="T22" s="32" t="s">
        <v>73</v>
      </c>
      <c r="U22" s="32" t="s">
        <v>73</v>
      </c>
      <c r="V22" s="32" t="s">
        <v>73</v>
      </c>
      <c r="W22" s="48" t="s">
        <v>73</v>
      </c>
      <c r="X22" s="33" t="s">
        <v>73</v>
      </c>
      <c r="Y22" s="32" t="s">
        <v>73</v>
      </c>
      <c r="Z22" s="32" t="s">
        <v>73</v>
      </c>
      <c r="AA22" s="44" t="s">
        <v>73</v>
      </c>
      <c r="AB22" s="33" t="s">
        <v>73</v>
      </c>
      <c r="AC22" s="32" t="s">
        <v>74</v>
      </c>
      <c r="AD22" s="32" t="s">
        <v>77</v>
      </c>
      <c r="AE22" s="44" t="s">
        <v>77</v>
      </c>
      <c r="AF22" s="33" t="s">
        <v>78</v>
      </c>
      <c r="AG22" s="32" t="s">
        <v>81</v>
      </c>
      <c r="AH22" s="32" t="s">
        <v>81</v>
      </c>
      <c r="AI22" s="44" t="s">
        <v>81</v>
      </c>
      <c r="AJ22" s="33" t="s">
        <v>81</v>
      </c>
      <c r="AK22" s="32" t="s">
        <v>81</v>
      </c>
      <c r="AL22" s="32" t="s">
        <v>81</v>
      </c>
      <c r="AM22" s="32" t="s">
        <v>81</v>
      </c>
      <c r="AN22" s="48" t="s">
        <v>81</v>
      </c>
      <c r="AO22" s="49" t="s">
        <v>74</v>
      </c>
      <c r="AP22" s="32" t="s">
        <v>79</v>
      </c>
      <c r="AQ22" s="32" t="s">
        <v>79</v>
      </c>
      <c r="AR22" s="48" t="s">
        <v>80</v>
      </c>
      <c r="AS22" s="987"/>
      <c r="AT22" s="988"/>
      <c r="AU22" s="988"/>
      <c r="AV22" s="988"/>
      <c r="AW22" s="988"/>
      <c r="AX22" s="988"/>
      <c r="AY22" s="988"/>
      <c r="AZ22" s="988"/>
      <c r="BA22" s="989"/>
    </row>
    <row r="23" spans="1:53" ht="19.5" customHeight="1">
      <c r="A23" s="12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5"/>
      <c r="AG23" s="35"/>
      <c r="AH23" s="35"/>
      <c r="AI23" s="35"/>
      <c r="AJ23" s="34"/>
      <c r="AK23" s="34"/>
      <c r="AL23" s="34"/>
      <c r="AM23" s="34"/>
      <c r="AN23" s="34"/>
      <c r="AO23" s="34"/>
      <c r="AP23" s="34"/>
      <c r="AQ23" s="34"/>
      <c r="AR23" s="34"/>
      <c r="AS23" s="36"/>
      <c r="AT23" s="8"/>
      <c r="AU23" s="8"/>
      <c r="AV23" s="8"/>
      <c r="AW23" s="8"/>
      <c r="AX23" s="8"/>
      <c r="AY23" s="8"/>
      <c r="AZ23" s="8"/>
      <c r="BA23" s="8"/>
    </row>
    <row r="24" spans="1:53" s="5" customFormat="1" ht="21" customHeight="1">
      <c r="A24" s="964" t="s">
        <v>221</v>
      </c>
      <c r="B24" s="964"/>
      <c r="C24" s="964"/>
      <c r="D24" s="964"/>
      <c r="E24" s="964"/>
      <c r="F24" s="964"/>
      <c r="G24" s="964"/>
      <c r="H24" s="964"/>
      <c r="I24" s="964"/>
      <c r="J24" s="965"/>
      <c r="K24" s="965"/>
      <c r="L24" s="965"/>
      <c r="M24" s="965"/>
      <c r="N24" s="965"/>
      <c r="O24" s="965"/>
      <c r="P24" s="965"/>
      <c r="Q24" s="965"/>
      <c r="R24" s="965"/>
      <c r="S24" s="965"/>
      <c r="T24" s="965"/>
      <c r="U24" s="965"/>
      <c r="V24" s="965"/>
      <c r="W24" s="965"/>
      <c r="X24" s="965"/>
      <c r="Y24" s="965"/>
      <c r="Z24" s="965"/>
      <c r="AA24" s="965"/>
      <c r="AB24" s="965"/>
      <c r="AC24" s="965"/>
      <c r="AD24" s="965"/>
      <c r="AE24" s="965"/>
      <c r="AF24" s="965"/>
      <c r="AG24" s="965"/>
      <c r="AH24" s="965"/>
      <c r="AI24" s="965"/>
      <c r="AJ24" s="965"/>
      <c r="AK24" s="965"/>
      <c r="AL24" s="965"/>
      <c r="AM24" s="965"/>
      <c r="AN24" s="965"/>
      <c r="AO24" s="965"/>
      <c r="AP24" s="965"/>
      <c r="AQ24" s="965"/>
      <c r="AR24" s="965"/>
      <c r="AS24" s="965"/>
      <c r="AT24" s="965"/>
      <c r="AU24" s="965"/>
      <c r="AV24" s="37"/>
      <c r="AW24" s="37"/>
      <c r="AX24" s="37"/>
      <c r="AY24" s="37"/>
      <c r="AZ24" s="37"/>
      <c r="BA24" s="2"/>
    </row>
    <row r="25" spans="48:52" ht="15.75">
      <c r="AV25" s="37"/>
      <c r="AW25" s="37"/>
      <c r="AX25" s="37"/>
      <c r="AY25" s="37"/>
      <c r="AZ25" s="37"/>
    </row>
    <row r="26" spans="1:53" ht="21.75" customHeight="1">
      <c r="A26" s="873" t="s">
        <v>31</v>
      </c>
      <c r="B26" s="873"/>
      <c r="C26" s="873"/>
      <c r="D26" s="873"/>
      <c r="E26" s="873"/>
      <c r="F26" s="873"/>
      <c r="G26" s="873"/>
      <c r="H26" s="873"/>
      <c r="I26" s="873"/>
      <c r="J26" s="873"/>
      <c r="K26" s="873"/>
      <c r="L26" s="873"/>
      <c r="M26" s="873"/>
      <c r="N26" s="873"/>
      <c r="O26" s="873"/>
      <c r="P26" s="873"/>
      <c r="Q26" s="873"/>
      <c r="R26" s="873"/>
      <c r="S26" s="873"/>
      <c r="T26" s="873"/>
      <c r="U26" s="873"/>
      <c r="V26" s="873"/>
      <c r="W26" s="873"/>
      <c r="X26" s="873"/>
      <c r="Y26" s="873"/>
      <c r="Z26" s="39"/>
      <c r="AA26" s="873" t="s">
        <v>32</v>
      </c>
      <c r="AB26" s="873"/>
      <c r="AC26" s="873"/>
      <c r="AD26" s="873"/>
      <c r="AE26" s="873"/>
      <c r="AF26" s="873"/>
      <c r="AG26" s="873"/>
      <c r="AH26" s="873"/>
      <c r="AI26" s="873"/>
      <c r="AJ26" s="873"/>
      <c r="AK26" s="873"/>
      <c r="AL26" s="873"/>
      <c r="AM26" s="873"/>
      <c r="AN26" s="38"/>
      <c r="AO26" s="873" t="s">
        <v>224</v>
      </c>
      <c r="AP26" s="873"/>
      <c r="AQ26" s="873"/>
      <c r="AR26" s="873"/>
      <c r="AS26" s="873"/>
      <c r="AT26" s="873"/>
      <c r="AU26" s="873"/>
      <c r="AV26" s="873"/>
      <c r="AW26" s="873"/>
      <c r="AX26" s="873"/>
      <c r="AY26" s="873"/>
      <c r="AZ26" s="873"/>
      <c r="BA26" s="873"/>
    </row>
    <row r="27" spans="1:53" ht="11.25" customHeight="1" thickBot="1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3"/>
    </row>
    <row r="28" spans="1:53" ht="22.5" customHeight="1">
      <c r="A28" s="966" t="s">
        <v>9</v>
      </c>
      <c r="B28" s="886"/>
      <c r="C28" s="884" t="s">
        <v>22</v>
      </c>
      <c r="D28" s="885"/>
      <c r="E28" s="885"/>
      <c r="F28" s="886"/>
      <c r="G28" s="893" t="s">
        <v>72</v>
      </c>
      <c r="H28" s="894"/>
      <c r="I28" s="895"/>
      <c r="J28" s="893" t="s">
        <v>23</v>
      </c>
      <c r="K28" s="885"/>
      <c r="L28" s="885"/>
      <c r="M28" s="886"/>
      <c r="N28" s="893" t="s">
        <v>195</v>
      </c>
      <c r="O28" s="885"/>
      <c r="P28" s="886"/>
      <c r="Q28" s="893" t="s">
        <v>222</v>
      </c>
      <c r="R28" s="977"/>
      <c r="S28" s="978"/>
      <c r="T28" s="893" t="s">
        <v>24</v>
      </c>
      <c r="U28" s="885"/>
      <c r="V28" s="886"/>
      <c r="W28" s="893" t="s">
        <v>25</v>
      </c>
      <c r="X28" s="885"/>
      <c r="Y28" s="902"/>
      <c r="Z28" s="8"/>
      <c r="AA28" s="923" t="s">
        <v>26</v>
      </c>
      <c r="AB28" s="924"/>
      <c r="AC28" s="924"/>
      <c r="AD28" s="924"/>
      <c r="AE28" s="924"/>
      <c r="AF28" s="924"/>
      <c r="AG28" s="925"/>
      <c r="AH28" s="893" t="s">
        <v>27</v>
      </c>
      <c r="AI28" s="894"/>
      <c r="AJ28" s="895"/>
      <c r="AK28" s="884" t="s">
        <v>28</v>
      </c>
      <c r="AL28" s="932"/>
      <c r="AM28" s="933"/>
      <c r="AN28" s="40"/>
      <c r="AO28" s="990" t="s">
        <v>229</v>
      </c>
      <c r="AP28" s="991"/>
      <c r="AQ28" s="991"/>
      <c r="AR28" s="991"/>
      <c r="AS28" s="893" t="s">
        <v>223</v>
      </c>
      <c r="AT28" s="1028"/>
      <c r="AU28" s="1028"/>
      <c r="AV28" s="1028"/>
      <c r="AW28" s="1029"/>
      <c r="AX28" s="946" t="s">
        <v>27</v>
      </c>
      <c r="AY28" s="946"/>
      <c r="AZ28" s="946"/>
      <c r="BA28" s="947"/>
    </row>
    <row r="29" spans="1:53" ht="18.75" customHeight="1">
      <c r="A29" s="967"/>
      <c r="B29" s="889"/>
      <c r="C29" s="887"/>
      <c r="D29" s="888"/>
      <c r="E29" s="888"/>
      <c r="F29" s="889"/>
      <c r="G29" s="896"/>
      <c r="H29" s="897"/>
      <c r="I29" s="898"/>
      <c r="J29" s="887"/>
      <c r="K29" s="888"/>
      <c r="L29" s="888"/>
      <c r="M29" s="889"/>
      <c r="N29" s="887"/>
      <c r="O29" s="888"/>
      <c r="P29" s="889"/>
      <c r="Q29" s="979"/>
      <c r="R29" s="980"/>
      <c r="S29" s="981"/>
      <c r="T29" s="887"/>
      <c r="U29" s="888"/>
      <c r="V29" s="889"/>
      <c r="W29" s="887"/>
      <c r="X29" s="888"/>
      <c r="Y29" s="903"/>
      <c r="Z29" s="8"/>
      <c r="AA29" s="926"/>
      <c r="AB29" s="927"/>
      <c r="AC29" s="927"/>
      <c r="AD29" s="927"/>
      <c r="AE29" s="927"/>
      <c r="AF29" s="927"/>
      <c r="AG29" s="928"/>
      <c r="AH29" s="896"/>
      <c r="AI29" s="897"/>
      <c r="AJ29" s="898"/>
      <c r="AK29" s="934"/>
      <c r="AL29" s="935"/>
      <c r="AM29" s="936"/>
      <c r="AN29" s="40"/>
      <c r="AO29" s="992"/>
      <c r="AP29" s="993"/>
      <c r="AQ29" s="993"/>
      <c r="AR29" s="993"/>
      <c r="AS29" s="1030"/>
      <c r="AT29" s="1031"/>
      <c r="AU29" s="1031"/>
      <c r="AV29" s="1031"/>
      <c r="AW29" s="1032"/>
      <c r="AX29" s="948"/>
      <c r="AY29" s="948"/>
      <c r="AZ29" s="948"/>
      <c r="BA29" s="949"/>
    </row>
    <row r="30" spans="1:53" ht="63" customHeight="1" thickBot="1">
      <c r="A30" s="968"/>
      <c r="B30" s="892"/>
      <c r="C30" s="890"/>
      <c r="D30" s="891"/>
      <c r="E30" s="891"/>
      <c r="F30" s="892"/>
      <c r="G30" s="899"/>
      <c r="H30" s="900"/>
      <c r="I30" s="901"/>
      <c r="J30" s="890"/>
      <c r="K30" s="891"/>
      <c r="L30" s="891"/>
      <c r="M30" s="892"/>
      <c r="N30" s="890"/>
      <c r="O30" s="891"/>
      <c r="P30" s="892"/>
      <c r="Q30" s="982"/>
      <c r="R30" s="983"/>
      <c r="S30" s="984"/>
      <c r="T30" s="890"/>
      <c r="U30" s="891"/>
      <c r="V30" s="892"/>
      <c r="W30" s="890"/>
      <c r="X30" s="891"/>
      <c r="Y30" s="904"/>
      <c r="Z30" s="8"/>
      <c r="AA30" s="929"/>
      <c r="AB30" s="930"/>
      <c r="AC30" s="930"/>
      <c r="AD30" s="930"/>
      <c r="AE30" s="930"/>
      <c r="AF30" s="930"/>
      <c r="AG30" s="931"/>
      <c r="AH30" s="899"/>
      <c r="AI30" s="900"/>
      <c r="AJ30" s="901"/>
      <c r="AK30" s="937"/>
      <c r="AL30" s="938"/>
      <c r="AM30" s="939"/>
      <c r="AN30" s="40"/>
      <c r="AO30" s="992"/>
      <c r="AP30" s="993"/>
      <c r="AQ30" s="993"/>
      <c r="AR30" s="993"/>
      <c r="AS30" s="1030"/>
      <c r="AT30" s="1031"/>
      <c r="AU30" s="1031"/>
      <c r="AV30" s="1031"/>
      <c r="AW30" s="1032"/>
      <c r="AX30" s="948"/>
      <c r="AY30" s="948"/>
      <c r="AZ30" s="948"/>
      <c r="BA30" s="949"/>
    </row>
    <row r="31" spans="1:53" ht="34.5" customHeight="1" thickBot="1">
      <c r="A31" s="1041">
        <v>1</v>
      </c>
      <c r="B31" s="1042"/>
      <c r="C31" s="874">
        <v>33</v>
      </c>
      <c r="D31" s="875"/>
      <c r="E31" s="875"/>
      <c r="F31" s="876"/>
      <c r="G31" s="874">
        <v>6</v>
      </c>
      <c r="H31" s="875"/>
      <c r="I31" s="876"/>
      <c r="J31" s="874"/>
      <c r="K31" s="875"/>
      <c r="L31" s="875"/>
      <c r="M31" s="876"/>
      <c r="N31" s="874"/>
      <c r="O31" s="875"/>
      <c r="P31" s="876"/>
      <c r="Q31" s="1036"/>
      <c r="R31" s="1037"/>
      <c r="S31" s="1038"/>
      <c r="T31" s="874">
        <v>13</v>
      </c>
      <c r="U31" s="915"/>
      <c r="V31" s="1039"/>
      <c r="W31" s="874">
        <f>C31+G31+J31+N31+Q31+T31</f>
        <v>52</v>
      </c>
      <c r="X31" s="915"/>
      <c r="Y31" s="916"/>
      <c r="Z31" s="8"/>
      <c r="AA31" s="1052" t="s">
        <v>82</v>
      </c>
      <c r="AB31" s="1053"/>
      <c r="AC31" s="1053"/>
      <c r="AD31" s="1053"/>
      <c r="AE31" s="1053"/>
      <c r="AF31" s="1053"/>
      <c r="AG31" s="1054"/>
      <c r="AH31" s="940" t="s">
        <v>65</v>
      </c>
      <c r="AI31" s="941"/>
      <c r="AJ31" s="942"/>
      <c r="AK31" s="887">
        <v>3</v>
      </c>
      <c r="AL31" s="888"/>
      <c r="AM31" s="903"/>
      <c r="AN31" s="40"/>
      <c r="AO31" s="994"/>
      <c r="AP31" s="995"/>
      <c r="AQ31" s="995"/>
      <c r="AR31" s="995"/>
      <c r="AS31" s="1033"/>
      <c r="AT31" s="1034"/>
      <c r="AU31" s="1034"/>
      <c r="AV31" s="1034"/>
      <c r="AW31" s="1035"/>
      <c r="AX31" s="950"/>
      <c r="AY31" s="950"/>
      <c r="AZ31" s="950"/>
      <c r="BA31" s="951"/>
    </row>
    <row r="32" spans="1:53" ht="41.25" customHeight="1">
      <c r="A32" s="1011">
        <v>2</v>
      </c>
      <c r="B32" s="1012"/>
      <c r="C32" s="955">
        <v>33</v>
      </c>
      <c r="D32" s="1013"/>
      <c r="E32" s="1013"/>
      <c r="F32" s="1014"/>
      <c r="G32" s="958">
        <v>6</v>
      </c>
      <c r="H32" s="985"/>
      <c r="I32" s="986"/>
      <c r="J32" s="958">
        <v>3</v>
      </c>
      <c r="K32" s="985"/>
      <c r="L32" s="985"/>
      <c r="M32" s="986"/>
      <c r="N32" s="958"/>
      <c r="O32" s="985"/>
      <c r="P32" s="986"/>
      <c r="Q32" s="1040"/>
      <c r="R32" s="953"/>
      <c r="S32" s="954"/>
      <c r="T32" s="958">
        <v>10</v>
      </c>
      <c r="U32" s="959"/>
      <c r="V32" s="960"/>
      <c r="W32" s="955">
        <f>C32+G32+J32+N32+Q32+T32</f>
        <v>52</v>
      </c>
      <c r="X32" s="956"/>
      <c r="Y32" s="957"/>
      <c r="Z32" s="8"/>
      <c r="AA32" s="1055"/>
      <c r="AB32" s="1056"/>
      <c r="AC32" s="1056"/>
      <c r="AD32" s="1056"/>
      <c r="AE32" s="1056"/>
      <c r="AF32" s="1056"/>
      <c r="AG32" s="1057"/>
      <c r="AH32" s="943"/>
      <c r="AI32" s="944"/>
      <c r="AJ32" s="945"/>
      <c r="AK32" s="920"/>
      <c r="AL32" s="921"/>
      <c r="AM32" s="922"/>
      <c r="AN32" s="40"/>
      <c r="AO32" s="967">
        <v>1</v>
      </c>
      <c r="AP32" s="888"/>
      <c r="AQ32" s="888"/>
      <c r="AR32" s="889"/>
      <c r="AS32" s="1015" t="s">
        <v>187</v>
      </c>
      <c r="AT32" s="1015"/>
      <c r="AU32" s="1015"/>
      <c r="AV32" s="1015"/>
      <c r="AW32" s="1015"/>
      <c r="AX32" s="996" t="s">
        <v>84</v>
      </c>
      <c r="AY32" s="996"/>
      <c r="AZ32" s="996"/>
      <c r="BA32" s="997"/>
    </row>
    <row r="33" spans="1:53" ht="21.75" customHeight="1">
      <c r="A33" s="1011">
        <v>3</v>
      </c>
      <c r="B33" s="1012"/>
      <c r="C33" s="955">
        <v>33</v>
      </c>
      <c r="D33" s="1013"/>
      <c r="E33" s="1013"/>
      <c r="F33" s="1014"/>
      <c r="G33" s="958">
        <v>6</v>
      </c>
      <c r="H33" s="985"/>
      <c r="I33" s="986"/>
      <c r="J33" s="958">
        <v>3</v>
      </c>
      <c r="K33" s="985"/>
      <c r="L33" s="985"/>
      <c r="M33" s="986"/>
      <c r="N33" s="958"/>
      <c r="O33" s="985"/>
      <c r="P33" s="986"/>
      <c r="Q33" s="1040"/>
      <c r="R33" s="953"/>
      <c r="S33" s="954"/>
      <c r="T33" s="958">
        <v>10</v>
      </c>
      <c r="U33" s="959"/>
      <c r="V33" s="960"/>
      <c r="W33" s="955">
        <f>C33+G33+J33+N33+Q33+T33</f>
        <v>52</v>
      </c>
      <c r="X33" s="956"/>
      <c r="Y33" s="957"/>
      <c r="Z33" s="8"/>
      <c r="AA33" s="1046" t="s">
        <v>85</v>
      </c>
      <c r="AB33" s="1047"/>
      <c r="AC33" s="1047"/>
      <c r="AD33" s="1047"/>
      <c r="AE33" s="1047"/>
      <c r="AF33" s="1047"/>
      <c r="AG33" s="1048"/>
      <c r="AH33" s="1022" t="s">
        <v>67</v>
      </c>
      <c r="AI33" s="1023"/>
      <c r="AJ33" s="1024"/>
      <c r="AK33" s="1043">
        <v>3</v>
      </c>
      <c r="AL33" s="1044"/>
      <c r="AM33" s="1045"/>
      <c r="AN33" s="40"/>
      <c r="AO33" s="967"/>
      <c r="AP33" s="888"/>
      <c r="AQ33" s="888"/>
      <c r="AR33" s="889"/>
      <c r="AS33" s="1016"/>
      <c r="AT33" s="1016"/>
      <c r="AU33" s="1016"/>
      <c r="AV33" s="1016"/>
      <c r="AW33" s="1016"/>
      <c r="AX33" s="998"/>
      <c r="AY33" s="998"/>
      <c r="AZ33" s="998"/>
      <c r="BA33" s="999"/>
    </row>
    <row r="34" spans="1:53" ht="40.5" customHeight="1">
      <c r="A34" s="1011">
        <v>4</v>
      </c>
      <c r="B34" s="1012"/>
      <c r="C34" s="955" t="s">
        <v>183</v>
      </c>
      <c r="D34" s="1013"/>
      <c r="E34" s="1013"/>
      <c r="F34" s="1014"/>
      <c r="G34" s="958">
        <v>4</v>
      </c>
      <c r="H34" s="985"/>
      <c r="I34" s="986"/>
      <c r="J34" s="958">
        <v>3</v>
      </c>
      <c r="K34" s="985"/>
      <c r="L34" s="985"/>
      <c r="M34" s="986"/>
      <c r="N34" s="958" t="s">
        <v>186</v>
      </c>
      <c r="O34" s="985"/>
      <c r="P34" s="986"/>
      <c r="Q34" s="952">
        <v>1</v>
      </c>
      <c r="R34" s="953"/>
      <c r="S34" s="954"/>
      <c r="T34" s="976">
        <v>1</v>
      </c>
      <c r="U34" s="959"/>
      <c r="V34" s="960"/>
      <c r="W34" s="955">
        <f>24+8+G34+J34+2+Q34+T34</f>
        <v>43</v>
      </c>
      <c r="X34" s="956"/>
      <c r="Y34" s="957"/>
      <c r="Z34" s="8"/>
      <c r="AA34" s="1049"/>
      <c r="AB34" s="1050"/>
      <c r="AC34" s="1050"/>
      <c r="AD34" s="1050"/>
      <c r="AE34" s="1050"/>
      <c r="AF34" s="1050"/>
      <c r="AG34" s="1051"/>
      <c r="AH34" s="1025"/>
      <c r="AI34" s="1026"/>
      <c r="AJ34" s="1027"/>
      <c r="AK34" s="1044"/>
      <c r="AL34" s="1044"/>
      <c r="AM34" s="1045"/>
      <c r="AN34" s="41"/>
      <c r="AO34" s="967"/>
      <c r="AP34" s="888"/>
      <c r="AQ34" s="888"/>
      <c r="AR34" s="889"/>
      <c r="AS34" s="1016"/>
      <c r="AT34" s="1016"/>
      <c r="AU34" s="1016"/>
      <c r="AV34" s="1016"/>
      <c r="AW34" s="1016"/>
      <c r="AX34" s="998"/>
      <c r="AY34" s="998"/>
      <c r="AZ34" s="998"/>
      <c r="BA34" s="999"/>
    </row>
    <row r="35" spans="1:53" ht="39.75" customHeight="1" thickBot="1">
      <c r="A35" s="1002" t="s">
        <v>1</v>
      </c>
      <c r="B35" s="1003"/>
      <c r="C35" s="1004" t="s">
        <v>184</v>
      </c>
      <c r="D35" s="1005"/>
      <c r="E35" s="1005"/>
      <c r="F35" s="1006"/>
      <c r="G35" s="972">
        <f>SUM(G31:I34)</f>
        <v>22</v>
      </c>
      <c r="H35" s="1007"/>
      <c r="I35" s="1003"/>
      <c r="J35" s="1008">
        <f>SUM(J31:J34)</f>
        <v>9</v>
      </c>
      <c r="K35" s="1009"/>
      <c r="L35" s="1009"/>
      <c r="M35" s="1010"/>
      <c r="N35" s="1008" t="s">
        <v>186</v>
      </c>
      <c r="O35" s="1009"/>
      <c r="P35" s="1010"/>
      <c r="Q35" s="969">
        <f>SUM(Q31:S34)</f>
        <v>1</v>
      </c>
      <c r="R35" s="970"/>
      <c r="S35" s="971"/>
      <c r="T35" s="972">
        <f>SUM(T31:V34)</f>
        <v>34</v>
      </c>
      <c r="U35" s="973"/>
      <c r="V35" s="974"/>
      <c r="W35" s="972">
        <f>SUM(W31:Y34)</f>
        <v>199</v>
      </c>
      <c r="X35" s="973"/>
      <c r="Y35" s="975"/>
      <c r="Z35" s="8"/>
      <c r="AA35" s="1018" t="s">
        <v>83</v>
      </c>
      <c r="AB35" s="1019"/>
      <c r="AC35" s="1019"/>
      <c r="AD35" s="1019"/>
      <c r="AE35" s="1019"/>
      <c r="AF35" s="1019"/>
      <c r="AG35" s="1020"/>
      <c r="AH35" s="1004" t="s">
        <v>84</v>
      </c>
      <c r="AI35" s="970"/>
      <c r="AJ35" s="971"/>
      <c r="AK35" s="1004">
        <v>3</v>
      </c>
      <c r="AL35" s="1005"/>
      <c r="AM35" s="1021"/>
      <c r="AN35" s="9"/>
      <c r="AO35" s="968"/>
      <c r="AP35" s="891"/>
      <c r="AQ35" s="891"/>
      <c r="AR35" s="892"/>
      <c r="AS35" s="1017"/>
      <c r="AT35" s="1017"/>
      <c r="AU35" s="1017"/>
      <c r="AV35" s="1017"/>
      <c r="AW35" s="1017"/>
      <c r="AX35" s="1000"/>
      <c r="AY35" s="1000"/>
      <c r="AZ35" s="1000"/>
      <c r="BA35" s="1001"/>
    </row>
    <row r="37" spans="1:25" ht="20.25">
      <c r="A37" s="865" t="s">
        <v>188</v>
      </c>
      <c r="B37" s="865"/>
      <c r="C37" s="865"/>
      <c r="D37" s="865"/>
      <c r="E37" s="865"/>
      <c r="F37" s="865"/>
      <c r="G37" s="865"/>
      <c r="H37" s="865"/>
      <c r="I37" s="865"/>
      <c r="J37" s="865"/>
      <c r="K37" s="865"/>
      <c r="L37" s="865"/>
      <c r="M37" s="865"/>
      <c r="N37" s="865"/>
      <c r="O37" s="865"/>
      <c r="P37" s="865"/>
      <c r="Q37" s="865"/>
      <c r="R37" s="865"/>
      <c r="S37" s="865"/>
      <c r="T37" s="865"/>
      <c r="U37" s="865"/>
      <c r="V37" s="865"/>
      <c r="W37" s="865"/>
      <c r="X37" s="865"/>
      <c r="Y37" s="865"/>
    </row>
    <row r="38" spans="1:25" ht="20.25">
      <c r="A38" s="865"/>
      <c r="B38" s="865"/>
      <c r="C38" s="865"/>
      <c r="D38" s="865"/>
      <c r="E38" s="865"/>
      <c r="F38" s="865"/>
      <c r="G38" s="865"/>
      <c r="H38" s="865"/>
      <c r="I38" s="865"/>
      <c r="J38" s="865"/>
      <c r="K38" s="865"/>
      <c r="L38" s="865"/>
      <c r="M38" s="865"/>
      <c r="N38" s="865"/>
      <c r="O38" s="865"/>
      <c r="P38" s="865"/>
      <c r="Q38" s="865"/>
      <c r="R38" s="865"/>
      <c r="S38" s="865"/>
      <c r="T38" s="865"/>
      <c r="U38" s="865"/>
      <c r="V38" s="865"/>
      <c r="W38" s="865"/>
      <c r="X38" s="865"/>
      <c r="Y38" s="865"/>
    </row>
  </sheetData>
  <sheetProtection/>
  <mergeCells count="105">
    <mergeCell ref="C32:F32"/>
    <mergeCell ref="A31:B31"/>
    <mergeCell ref="T32:V32"/>
    <mergeCell ref="AK33:AM34"/>
    <mergeCell ref="AA33:AG34"/>
    <mergeCell ref="AA31:AG32"/>
    <mergeCell ref="C33:F33"/>
    <mergeCell ref="J33:M33"/>
    <mergeCell ref="J32:M32"/>
    <mergeCell ref="N32:P32"/>
    <mergeCell ref="AS28:AW31"/>
    <mergeCell ref="A33:B33"/>
    <mergeCell ref="G31:I31"/>
    <mergeCell ref="Q31:S31"/>
    <mergeCell ref="T31:V31"/>
    <mergeCell ref="A32:B32"/>
    <mergeCell ref="Q33:S33"/>
    <mergeCell ref="Q32:S32"/>
    <mergeCell ref="W33:Y33"/>
    <mergeCell ref="G32:I32"/>
    <mergeCell ref="AO32:AR35"/>
    <mergeCell ref="AS32:AW35"/>
    <mergeCell ref="AH35:AJ35"/>
    <mergeCell ref="AA35:AG35"/>
    <mergeCell ref="AK35:AM35"/>
    <mergeCell ref="AH33:AJ34"/>
    <mergeCell ref="A35:B35"/>
    <mergeCell ref="C35:F35"/>
    <mergeCell ref="G35:I35"/>
    <mergeCell ref="N34:P34"/>
    <mergeCell ref="J35:M35"/>
    <mergeCell ref="J34:M34"/>
    <mergeCell ref="N35:P35"/>
    <mergeCell ref="A34:B34"/>
    <mergeCell ref="C34:F34"/>
    <mergeCell ref="G33:I33"/>
    <mergeCell ref="G34:I34"/>
    <mergeCell ref="AS22:BA22"/>
    <mergeCell ref="AO28:AR31"/>
    <mergeCell ref="T28:V30"/>
    <mergeCell ref="A26:Y26"/>
    <mergeCell ref="AO26:BA26"/>
    <mergeCell ref="J31:M31"/>
    <mergeCell ref="N31:P31"/>
    <mergeCell ref="AX32:BA35"/>
    <mergeCell ref="A24:AU24"/>
    <mergeCell ref="A28:B30"/>
    <mergeCell ref="Q35:S35"/>
    <mergeCell ref="W34:Y34"/>
    <mergeCell ref="T35:V35"/>
    <mergeCell ref="W35:Y35"/>
    <mergeCell ref="T34:V34"/>
    <mergeCell ref="N28:P30"/>
    <mergeCell ref="Q28:S30"/>
    <mergeCell ref="N33:P33"/>
    <mergeCell ref="Q34:S34"/>
    <mergeCell ref="W32:Y32"/>
    <mergeCell ref="T33:V33"/>
    <mergeCell ref="P7:AL7"/>
    <mergeCell ref="AN7:BA7"/>
    <mergeCell ref="AX17:BA17"/>
    <mergeCell ref="AN8:BA10"/>
    <mergeCell ref="AJ17:AN17"/>
    <mergeCell ref="AO17:AR17"/>
    <mergeCell ref="P9:AL9"/>
    <mergeCell ref="P11:AM11"/>
    <mergeCell ref="W31:Y31"/>
    <mergeCell ref="AN3:BA4"/>
    <mergeCell ref="P5:AM5"/>
    <mergeCell ref="AK31:AM32"/>
    <mergeCell ref="AA28:AG30"/>
    <mergeCell ref="AH28:AJ30"/>
    <mergeCell ref="AK28:AM30"/>
    <mergeCell ref="AH31:AJ32"/>
    <mergeCell ref="AX28:BA31"/>
    <mergeCell ref="A6:O6"/>
    <mergeCell ref="AO6:BA6"/>
    <mergeCell ref="AS17:AW17"/>
    <mergeCell ref="A17:A18"/>
    <mergeCell ref="B17:E17"/>
    <mergeCell ref="AB17:AE17"/>
    <mergeCell ref="AF17:AI17"/>
    <mergeCell ref="A7:O7"/>
    <mergeCell ref="A15:BA15"/>
    <mergeCell ref="P10:AM10"/>
    <mergeCell ref="C31:F31"/>
    <mergeCell ref="X17:AA17"/>
    <mergeCell ref="F17:I17"/>
    <mergeCell ref="J17:M17"/>
    <mergeCell ref="N17:R17"/>
    <mergeCell ref="S17:W17"/>
    <mergeCell ref="C28:F30"/>
    <mergeCell ref="G28:I30"/>
    <mergeCell ref="J28:M30"/>
    <mergeCell ref="W28:Y30"/>
    <mergeCell ref="A38:Y38"/>
    <mergeCell ref="A1:O1"/>
    <mergeCell ref="A2:O2"/>
    <mergeCell ref="A3:O3"/>
    <mergeCell ref="P1:AM1"/>
    <mergeCell ref="P3:AM3"/>
    <mergeCell ref="A37:Y37"/>
    <mergeCell ref="P8:AL8"/>
    <mergeCell ref="A4:O4"/>
    <mergeCell ref="AA26:AM26"/>
  </mergeCells>
  <printOptions horizontalCentered="1" verticalCentered="1"/>
  <pageMargins left="0.7086614173228347" right="0.7086614173228347" top="0" bottom="0.3937007874015748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T257"/>
  <sheetViews>
    <sheetView tabSelected="1" view="pageBreakPreview" zoomScale="75" zoomScaleSheetLayoutView="75" zoomScalePageLayoutView="0" workbookViewId="0" topLeftCell="A1">
      <selection activeCell="B49" sqref="B49"/>
    </sheetView>
  </sheetViews>
  <sheetFormatPr defaultColWidth="9.140625" defaultRowHeight="15"/>
  <cols>
    <col min="1" max="1" width="10.140625" style="260" customWidth="1"/>
    <col min="2" max="2" width="49.8515625" style="57" customWidth="1"/>
    <col min="3" max="3" width="8.00390625" style="261" customWidth="1"/>
    <col min="4" max="4" width="7.57421875" style="265" customWidth="1"/>
    <col min="5" max="5" width="6.00390625" style="265" customWidth="1"/>
    <col min="6" max="6" width="6.28125" style="261" customWidth="1"/>
    <col min="7" max="7" width="7.421875" style="261" customWidth="1"/>
    <col min="8" max="8" width="9.8515625" style="261" customWidth="1"/>
    <col min="9" max="9" width="9.00390625" style="57" customWidth="1"/>
    <col min="10" max="10" width="7.7109375" style="57" customWidth="1"/>
    <col min="11" max="11" width="8.421875" style="57" customWidth="1"/>
    <col min="12" max="12" width="9.421875" style="57" customWidth="1"/>
    <col min="13" max="13" width="9.57421875" style="57" customWidth="1"/>
    <col min="14" max="14" width="5.140625" style="57" customWidth="1"/>
    <col min="15" max="16" width="5.57421875" style="57" customWidth="1"/>
    <col min="17" max="17" width="6.00390625" style="57" customWidth="1"/>
    <col min="18" max="18" width="5.7109375" style="57" customWidth="1"/>
    <col min="19" max="19" width="5.140625" style="57" customWidth="1"/>
    <col min="20" max="20" width="5.8515625" style="57" customWidth="1"/>
    <col min="21" max="21" width="5.421875" style="57" customWidth="1"/>
    <col min="22" max="22" width="5.8515625" style="57" customWidth="1"/>
    <col min="23" max="24" width="6.00390625" style="57" customWidth="1"/>
    <col min="25" max="25" width="46.57421875" style="57" hidden="1" customWidth="1"/>
    <col min="26" max="26" width="3.8515625" style="57" hidden="1" customWidth="1"/>
    <col min="27" max="27" width="12.140625" style="145" hidden="1" customWidth="1"/>
    <col min="28" max="28" width="16.421875" style="145" hidden="1" customWidth="1"/>
    <col min="29" max="30" width="12.140625" style="145" hidden="1" customWidth="1"/>
    <col min="31" max="31" width="16.421875" style="145" hidden="1" customWidth="1"/>
    <col min="32" max="33" width="12.140625" style="145" hidden="1" customWidth="1"/>
    <col min="34" max="34" width="16.421875" style="145" hidden="1" customWidth="1"/>
    <col min="35" max="36" width="12.140625" style="145" hidden="1" customWidth="1"/>
    <col min="37" max="37" width="16.421875" style="145" hidden="1" customWidth="1"/>
    <col min="38" max="38" width="12.140625" style="145" hidden="1" customWidth="1"/>
    <col min="39" max="39" width="16.421875" style="57" hidden="1" customWidth="1"/>
    <col min="40" max="40" width="0" style="57" hidden="1" customWidth="1"/>
    <col min="41" max="16384" width="9.140625" style="57" customWidth="1"/>
  </cols>
  <sheetData>
    <row r="1" spans="1:38" s="54" customFormat="1" ht="33.75" customHeight="1" thickBot="1">
      <c r="A1" s="1084" t="s">
        <v>275</v>
      </c>
      <c r="B1" s="1085"/>
      <c r="C1" s="1085"/>
      <c r="D1" s="1085"/>
      <c r="E1" s="1085"/>
      <c r="F1" s="1085"/>
      <c r="G1" s="1085"/>
      <c r="H1" s="1085"/>
      <c r="I1" s="1085"/>
      <c r="J1" s="1085"/>
      <c r="K1" s="1085"/>
      <c r="L1" s="1085"/>
      <c r="M1" s="1085"/>
      <c r="N1" s="1085"/>
      <c r="O1" s="1085"/>
      <c r="P1" s="1085"/>
      <c r="Q1" s="1085"/>
      <c r="R1" s="1085"/>
      <c r="S1" s="1085"/>
      <c r="T1" s="1085"/>
      <c r="U1" s="1085"/>
      <c r="V1" s="1085"/>
      <c r="W1" s="1085"/>
      <c r="X1" s="1085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</row>
    <row r="2" spans="1:38" s="54" customFormat="1" ht="15.75" customHeight="1">
      <c r="A2" s="1086" t="s">
        <v>68</v>
      </c>
      <c r="B2" s="1089" t="s">
        <v>181</v>
      </c>
      <c r="C2" s="1092" t="s">
        <v>33</v>
      </c>
      <c r="D2" s="1093"/>
      <c r="E2" s="1093"/>
      <c r="F2" s="1094"/>
      <c r="G2" s="1095" t="s">
        <v>182</v>
      </c>
      <c r="H2" s="1065" t="s">
        <v>34</v>
      </c>
      <c r="I2" s="1066"/>
      <c r="J2" s="1066"/>
      <c r="K2" s="1066"/>
      <c r="L2" s="1066"/>
      <c r="M2" s="1067"/>
      <c r="N2" s="1068" t="s">
        <v>69</v>
      </c>
      <c r="O2" s="1069"/>
      <c r="P2" s="1069"/>
      <c r="Q2" s="1069"/>
      <c r="R2" s="1069"/>
      <c r="S2" s="1069"/>
      <c r="T2" s="1069"/>
      <c r="U2" s="1069"/>
      <c r="V2" s="1069"/>
      <c r="W2" s="1069"/>
      <c r="X2" s="1069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</row>
    <row r="3" spans="1:38" s="54" customFormat="1" ht="16.5" thickBot="1">
      <c r="A3" s="1087"/>
      <c r="B3" s="1090"/>
      <c r="C3" s="1100" t="s">
        <v>35</v>
      </c>
      <c r="D3" s="1107" t="s">
        <v>36</v>
      </c>
      <c r="E3" s="1077" t="s">
        <v>37</v>
      </c>
      <c r="F3" s="1078"/>
      <c r="G3" s="1096"/>
      <c r="H3" s="1109" t="s">
        <v>0</v>
      </c>
      <c r="I3" s="1110" t="s">
        <v>38</v>
      </c>
      <c r="J3" s="1110"/>
      <c r="K3" s="1110"/>
      <c r="L3" s="1111"/>
      <c r="M3" s="1112" t="s">
        <v>39</v>
      </c>
      <c r="N3" s="1070"/>
      <c r="O3" s="1071"/>
      <c r="P3" s="1071"/>
      <c r="Q3" s="1071"/>
      <c r="R3" s="1071"/>
      <c r="S3" s="1071"/>
      <c r="T3" s="1071"/>
      <c r="U3" s="1071"/>
      <c r="V3" s="1071"/>
      <c r="W3" s="1071"/>
      <c r="X3" s="1071"/>
      <c r="Y3" s="54" t="s">
        <v>348</v>
      </c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</row>
    <row r="4" spans="1:38" s="54" customFormat="1" ht="16.5" thickBot="1">
      <c r="A4" s="1087"/>
      <c r="B4" s="1090"/>
      <c r="C4" s="1100"/>
      <c r="D4" s="1107"/>
      <c r="E4" s="1107" t="s">
        <v>40</v>
      </c>
      <c r="F4" s="1072" t="s">
        <v>41</v>
      </c>
      <c r="G4" s="1096"/>
      <c r="H4" s="1096"/>
      <c r="I4" s="1074" t="s">
        <v>1</v>
      </c>
      <c r="J4" s="1079" t="s">
        <v>2</v>
      </c>
      <c r="K4" s="1079" t="s">
        <v>42</v>
      </c>
      <c r="L4" s="1079" t="s">
        <v>88</v>
      </c>
      <c r="M4" s="1113"/>
      <c r="N4" s="1102" t="s">
        <v>43</v>
      </c>
      <c r="O4" s="1103"/>
      <c r="P4" s="1104"/>
      <c r="Q4" s="1102" t="s">
        <v>44</v>
      </c>
      <c r="R4" s="1103"/>
      <c r="S4" s="1104"/>
      <c r="T4" s="1102" t="s">
        <v>45</v>
      </c>
      <c r="U4" s="1103"/>
      <c r="V4" s="1104"/>
      <c r="W4" s="1105" t="s">
        <v>46</v>
      </c>
      <c r="X4" s="1106"/>
      <c r="AA4" s="1064" t="s">
        <v>43</v>
      </c>
      <c r="AB4" s="1064"/>
      <c r="AC4" s="1064"/>
      <c r="AD4" s="1064" t="s">
        <v>44</v>
      </c>
      <c r="AE4" s="1064"/>
      <c r="AF4" s="1064"/>
      <c r="AG4" s="1064" t="s">
        <v>45</v>
      </c>
      <c r="AH4" s="1064"/>
      <c r="AI4" s="1064"/>
      <c r="AJ4" s="1064" t="s">
        <v>46</v>
      </c>
      <c r="AK4" s="1064"/>
      <c r="AL4" s="1064"/>
    </row>
    <row r="5" spans="1:38" s="54" customFormat="1" ht="16.5" thickBot="1">
      <c r="A5" s="1087"/>
      <c r="B5" s="1090"/>
      <c r="C5" s="1100"/>
      <c r="D5" s="1107"/>
      <c r="E5" s="1107"/>
      <c r="F5" s="1072"/>
      <c r="G5" s="1096"/>
      <c r="H5" s="1096"/>
      <c r="I5" s="1075"/>
      <c r="J5" s="1080"/>
      <c r="K5" s="1080"/>
      <c r="L5" s="1080"/>
      <c r="M5" s="1113"/>
      <c r="N5" s="150">
        <v>1</v>
      </c>
      <c r="O5" s="149" t="s">
        <v>62</v>
      </c>
      <c r="P5" s="151" t="s">
        <v>63</v>
      </c>
      <c r="Q5" s="150">
        <v>3</v>
      </c>
      <c r="R5" s="149" t="s">
        <v>64</v>
      </c>
      <c r="S5" s="152" t="s">
        <v>65</v>
      </c>
      <c r="T5" s="153">
        <v>5</v>
      </c>
      <c r="U5" s="149" t="s">
        <v>66</v>
      </c>
      <c r="V5" s="152" t="s">
        <v>67</v>
      </c>
      <c r="W5" s="150">
        <v>7</v>
      </c>
      <c r="X5" s="151">
        <v>8</v>
      </c>
      <c r="AA5" s="142">
        <v>1</v>
      </c>
      <c r="AB5" s="142" t="s">
        <v>62</v>
      </c>
      <c r="AC5" s="142" t="s">
        <v>63</v>
      </c>
      <c r="AD5" s="142">
        <v>3</v>
      </c>
      <c r="AE5" s="142" t="s">
        <v>64</v>
      </c>
      <c r="AF5" s="142" t="s">
        <v>65</v>
      </c>
      <c r="AG5" s="142">
        <v>5</v>
      </c>
      <c r="AH5" s="142" t="s">
        <v>66</v>
      </c>
      <c r="AI5" s="142" t="s">
        <v>67</v>
      </c>
      <c r="AJ5" s="142">
        <v>7</v>
      </c>
      <c r="AK5" s="142" t="s">
        <v>89</v>
      </c>
      <c r="AL5" s="143" t="s">
        <v>84</v>
      </c>
    </row>
    <row r="6" spans="1:38" s="54" customFormat="1" ht="16.5" thickBot="1">
      <c r="A6" s="1087"/>
      <c r="B6" s="1090"/>
      <c r="C6" s="1100"/>
      <c r="D6" s="1107"/>
      <c r="E6" s="1107"/>
      <c r="F6" s="1072"/>
      <c r="G6" s="1096"/>
      <c r="H6" s="1096"/>
      <c r="I6" s="1075"/>
      <c r="J6" s="1080"/>
      <c r="K6" s="1080"/>
      <c r="L6" s="1080"/>
      <c r="M6" s="1114"/>
      <c r="N6" s="1105" t="s">
        <v>70</v>
      </c>
      <c r="O6" s="1106"/>
      <c r="P6" s="1106"/>
      <c r="Q6" s="1106"/>
      <c r="R6" s="1106"/>
      <c r="S6" s="1106"/>
      <c r="T6" s="1106"/>
      <c r="U6" s="1106"/>
      <c r="V6" s="1106"/>
      <c r="W6" s="1106"/>
      <c r="X6" s="1106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</row>
    <row r="7" spans="1:38" s="54" customFormat="1" ht="22.5" customHeight="1" thickBot="1">
      <c r="A7" s="1088"/>
      <c r="B7" s="1091"/>
      <c r="C7" s="1101"/>
      <c r="D7" s="1108"/>
      <c r="E7" s="1108"/>
      <c r="F7" s="1073"/>
      <c r="G7" s="1097"/>
      <c r="H7" s="1097"/>
      <c r="I7" s="1076"/>
      <c r="J7" s="1081"/>
      <c r="K7" s="1081"/>
      <c r="L7" s="1081"/>
      <c r="M7" s="1115"/>
      <c r="N7" s="154">
        <v>15</v>
      </c>
      <c r="O7" s="155">
        <v>9</v>
      </c>
      <c r="P7" s="156">
        <v>9</v>
      </c>
      <c r="Q7" s="154">
        <v>15</v>
      </c>
      <c r="R7" s="155">
        <v>9</v>
      </c>
      <c r="S7" s="156">
        <v>9</v>
      </c>
      <c r="T7" s="154">
        <v>15</v>
      </c>
      <c r="U7" s="155">
        <v>9</v>
      </c>
      <c r="V7" s="156">
        <v>9</v>
      </c>
      <c r="W7" s="154">
        <v>15</v>
      </c>
      <c r="X7" s="157">
        <v>13</v>
      </c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</row>
    <row r="8" spans="1:38" s="54" customFormat="1" ht="16.5" thickBot="1">
      <c r="A8" s="150">
        <v>1</v>
      </c>
      <c r="B8" s="158">
        <v>2</v>
      </c>
      <c r="C8" s="150">
        <v>3</v>
      </c>
      <c r="D8" s="159">
        <v>4</v>
      </c>
      <c r="E8" s="159">
        <v>5</v>
      </c>
      <c r="F8" s="152">
        <v>6</v>
      </c>
      <c r="G8" s="150">
        <v>7</v>
      </c>
      <c r="H8" s="158">
        <v>8</v>
      </c>
      <c r="I8" s="153">
        <v>9</v>
      </c>
      <c r="J8" s="159">
        <v>10</v>
      </c>
      <c r="K8" s="159">
        <v>11</v>
      </c>
      <c r="L8" s="159">
        <v>12</v>
      </c>
      <c r="M8" s="152">
        <v>13</v>
      </c>
      <c r="N8" s="150">
        <v>14</v>
      </c>
      <c r="O8" s="159">
        <v>15</v>
      </c>
      <c r="P8" s="152">
        <v>16</v>
      </c>
      <c r="Q8" s="150">
        <v>17</v>
      </c>
      <c r="R8" s="159">
        <v>18</v>
      </c>
      <c r="S8" s="152">
        <v>19</v>
      </c>
      <c r="T8" s="150">
        <v>20</v>
      </c>
      <c r="U8" s="159">
        <v>21</v>
      </c>
      <c r="V8" s="152">
        <v>22</v>
      </c>
      <c r="W8" s="150">
        <v>23</v>
      </c>
      <c r="X8" s="151">
        <v>24</v>
      </c>
      <c r="Y8" s="55"/>
      <c r="Z8" s="55"/>
      <c r="AA8" s="142"/>
      <c r="AB8" s="142"/>
      <c r="AC8" s="142"/>
      <c r="AD8" s="141"/>
      <c r="AE8" s="141"/>
      <c r="AF8" s="141"/>
      <c r="AG8" s="141"/>
      <c r="AH8" s="141"/>
      <c r="AI8" s="141"/>
      <c r="AJ8" s="141"/>
      <c r="AK8" s="141"/>
      <c r="AL8" s="141"/>
    </row>
    <row r="9" spans="1:38" s="54" customFormat="1" ht="18.75" customHeight="1" thickBot="1">
      <c r="A9" s="1098" t="s">
        <v>47</v>
      </c>
      <c r="B9" s="1099"/>
      <c r="C9" s="1099"/>
      <c r="D9" s="1099"/>
      <c r="E9" s="1099"/>
      <c r="F9" s="1099"/>
      <c r="G9" s="1099"/>
      <c r="H9" s="1099"/>
      <c r="I9" s="1099"/>
      <c r="J9" s="1099"/>
      <c r="K9" s="1099"/>
      <c r="L9" s="1099"/>
      <c r="M9" s="1099"/>
      <c r="N9" s="1099"/>
      <c r="O9" s="1099"/>
      <c r="P9" s="1099"/>
      <c r="Q9" s="1099"/>
      <c r="R9" s="1099"/>
      <c r="S9" s="1099"/>
      <c r="T9" s="1099"/>
      <c r="U9" s="1099"/>
      <c r="V9" s="1099"/>
      <c r="W9" s="1099"/>
      <c r="X9" s="1099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</row>
    <row r="10" spans="1:38" s="54" customFormat="1" ht="20.25" customHeight="1" thickBot="1">
      <c r="A10" s="1082" t="s">
        <v>48</v>
      </c>
      <c r="B10" s="1083"/>
      <c r="C10" s="1083"/>
      <c r="D10" s="1083"/>
      <c r="E10" s="1083"/>
      <c r="F10" s="1083"/>
      <c r="G10" s="1083"/>
      <c r="H10" s="1083"/>
      <c r="I10" s="1083"/>
      <c r="J10" s="1083"/>
      <c r="K10" s="1083"/>
      <c r="L10" s="1083"/>
      <c r="M10" s="1083"/>
      <c r="N10" s="1083"/>
      <c r="O10" s="1083"/>
      <c r="P10" s="1083"/>
      <c r="Q10" s="1083"/>
      <c r="R10" s="1083"/>
      <c r="S10" s="1083"/>
      <c r="T10" s="1083"/>
      <c r="U10" s="1083"/>
      <c r="V10" s="1083"/>
      <c r="W10" s="1083"/>
      <c r="X10" s="1083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</row>
    <row r="11" spans="1:38" s="268" customFormat="1" ht="31.5">
      <c r="A11" s="352" t="s">
        <v>90</v>
      </c>
      <c r="B11" s="684" t="s">
        <v>106</v>
      </c>
      <c r="C11" s="84"/>
      <c r="D11" s="271"/>
      <c r="E11" s="272"/>
      <c r="F11" s="273"/>
      <c r="G11" s="274">
        <f>G12+G13+G14+G15</f>
        <v>6</v>
      </c>
      <c r="H11" s="275">
        <f>H12+H13+H14+H15</f>
        <v>180</v>
      </c>
      <c r="I11" s="276">
        <f>I12+I13+I14+I15</f>
        <v>84</v>
      </c>
      <c r="J11" s="277"/>
      <c r="K11" s="277"/>
      <c r="L11" s="278">
        <f>L12+L13+L14+L15</f>
        <v>92</v>
      </c>
      <c r="M11" s="160">
        <f>M12+M13+M14+M15</f>
        <v>96</v>
      </c>
      <c r="N11" s="279"/>
      <c r="O11" s="85"/>
      <c r="P11" s="280"/>
      <c r="Q11" s="84"/>
      <c r="R11" s="85"/>
      <c r="S11" s="280"/>
      <c r="T11" s="84"/>
      <c r="U11" s="85"/>
      <c r="V11" s="280"/>
      <c r="W11" s="84"/>
      <c r="X11" s="281"/>
      <c r="AA11" s="269" t="b">
        <f aca="true" t="shared" si="0" ref="AA11:AK16">ISBLANK(N11)</f>
        <v>1</v>
      </c>
      <c r="AB11" s="269" t="b">
        <f t="shared" si="0"/>
        <v>1</v>
      </c>
      <c r="AC11" s="269" t="b">
        <f t="shared" si="0"/>
        <v>1</v>
      </c>
      <c r="AD11" s="269" t="b">
        <f t="shared" si="0"/>
        <v>1</v>
      </c>
      <c r="AE11" s="269" t="b">
        <f t="shared" si="0"/>
        <v>1</v>
      </c>
      <c r="AF11" s="269" t="b">
        <f t="shared" si="0"/>
        <v>1</v>
      </c>
      <c r="AG11" s="269" t="b">
        <f t="shared" si="0"/>
        <v>1</v>
      </c>
      <c r="AH11" s="269" t="b">
        <f t="shared" si="0"/>
        <v>1</v>
      </c>
      <c r="AI11" s="269" t="b">
        <f t="shared" si="0"/>
        <v>1</v>
      </c>
      <c r="AJ11" s="269" t="b">
        <f t="shared" si="0"/>
        <v>1</v>
      </c>
      <c r="AK11" s="269" t="b">
        <f t="shared" si="0"/>
        <v>1</v>
      </c>
      <c r="AL11" s="269" t="b">
        <f>ISBLANK(#REF!)</f>
        <v>0</v>
      </c>
    </row>
    <row r="12" spans="1:38" s="268" customFormat="1" ht="18.75" customHeight="1">
      <c r="A12" s="353" t="s">
        <v>91</v>
      </c>
      <c r="B12" s="341" t="s">
        <v>106</v>
      </c>
      <c r="C12" s="28"/>
      <c r="D12" s="282">
        <v>1</v>
      </c>
      <c r="E12" s="283"/>
      <c r="F12" s="284"/>
      <c r="G12" s="285">
        <v>2</v>
      </c>
      <c r="H12" s="286">
        <f aca="true" t="shared" si="1" ref="H12:H20">G12*30</f>
        <v>60</v>
      </c>
      <c r="I12" s="74">
        <f>J12+K12+L12</f>
        <v>30</v>
      </c>
      <c r="J12" s="287"/>
      <c r="K12" s="287"/>
      <c r="L12" s="287">
        <v>30</v>
      </c>
      <c r="M12" s="288">
        <f aca="true" t="shared" si="2" ref="M12:M20">H12-I12</f>
        <v>30</v>
      </c>
      <c r="N12" s="47">
        <v>2</v>
      </c>
      <c r="O12" s="289"/>
      <c r="P12" s="31"/>
      <c r="Q12" s="28"/>
      <c r="R12" s="289"/>
      <c r="S12" s="31"/>
      <c r="T12" s="28"/>
      <c r="U12" s="289"/>
      <c r="V12" s="31"/>
      <c r="W12" s="28"/>
      <c r="X12" s="43"/>
      <c r="AA12" s="269" t="b">
        <f t="shared" si="0"/>
        <v>0</v>
      </c>
      <c r="AB12" s="269" t="b">
        <f t="shared" si="0"/>
        <v>1</v>
      </c>
      <c r="AC12" s="269" t="b">
        <f t="shared" si="0"/>
        <v>1</v>
      </c>
      <c r="AD12" s="269" t="b">
        <f t="shared" si="0"/>
        <v>1</v>
      </c>
      <c r="AE12" s="269" t="b">
        <f t="shared" si="0"/>
        <v>1</v>
      </c>
      <c r="AF12" s="269" t="b">
        <f t="shared" si="0"/>
        <v>1</v>
      </c>
      <c r="AG12" s="269" t="b">
        <f t="shared" si="0"/>
        <v>1</v>
      </c>
      <c r="AH12" s="269" t="b">
        <f t="shared" si="0"/>
        <v>1</v>
      </c>
      <c r="AI12" s="269" t="b">
        <f t="shared" si="0"/>
        <v>1</v>
      </c>
      <c r="AJ12" s="269" t="b">
        <f t="shared" si="0"/>
        <v>1</v>
      </c>
      <c r="AK12" s="269" t="b">
        <f t="shared" si="0"/>
        <v>1</v>
      </c>
      <c r="AL12" s="269" t="b">
        <f>ISBLANK(#REF!)</f>
        <v>0</v>
      </c>
    </row>
    <row r="13" spans="1:38" s="268" customFormat="1" ht="18.75" customHeight="1">
      <c r="A13" s="353" t="s">
        <v>92</v>
      </c>
      <c r="B13" s="342" t="s">
        <v>106</v>
      </c>
      <c r="C13" s="162"/>
      <c r="D13" s="290"/>
      <c r="E13" s="291"/>
      <c r="F13" s="117"/>
      <c r="G13" s="292">
        <v>1</v>
      </c>
      <c r="H13" s="293">
        <f t="shared" si="1"/>
        <v>30</v>
      </c>
      <c r="I13" s="162">
        <f>J13+K13+L13</f>
        <v>18</v>
      </c>
      <c r="J13" s="163"/>
      <c r="K13" s="163"/>
      <c r="L13" s="163">
        <v>18</v>
      </c>
      <c r="M13" s="164">
        <f t="shared" si="2"/>
        <v>12</v>
      </c>
      <c r="N13" s="165"/>
      <c r="O13" s="166">
        <v>2</v>
      </c>
      <c r="P13" s="164"/>
      <c r="Q13" s="162"/>
      <c r="R13" s="166"/>
      <c r="S13" s="164"/>
      <c r="T13" s="162"/>
      <c r="U13" s="166"/>
      <c r="V13" s="164"/>
      <c r="W13" s="162"/>
      <c r="X13" s="294"/>
      <c r="AA13" s="269" t="b">
        <f t="shared" si="0"/>
        <v>1</v>
      </c>
      <c r="AB13" s="269" t="b">
        <f t="shared" si="0"/>
        <v>0</v>
      </c>
      <c r="AC13" s="269" t="b">
        <f t="shared" si="0"/>
        <v>1</v>
      </c>
      <c r="AD13" s="269" t="b">
        <f t="shared" si="0"/>
        <v>1</v>
      </c>
      <c r="AE13" s="269" t="b">
        <f t="shared" si="0"/>
        <v>1</v>
      </c>
      <c r="AF13" s="269" t="b">
        <f t="shared" si="0"/>
        <v>1</v>
      </c>
      <c r="AG13" s="269" t="b">
        <f t="shared" si="0"/>
        <v>1</v>
      </c>
      <c r="AH13" s="269" t="b">
        <f t="shared" si="0"/>
        <v>1</v>
      </c>
      <c r="AI13" s="269" t="b">
        <f t="shared" si="0"/>
        <v>1</v>
      </c>
      <c r="AJ13" s="269" t="b">
        <f t="shared" si="0"/>
        <v>1</v>
      </c>
      <c r="AK13" s="269" t="b">
        <f t="shared" si="0"/>
        <v>1</v>
      </c>
      <c r="AL13" s="269" t="b">
        <f>ISBLANK(#REF!)</f>
        <v>0</v>
      </c>
    </row>
    <row r="14" spans="1:38" s="268" customFormat="1" ht="18.75" customHeight="1">
      <c r="A14" s="353" t="s">
        <v>93</v>
      </c>
      <c r="B14" s="342" t="s">
        <v>106</v>
      </c>
      <c r="C14" s="162" t="s">
        <v>63</v>
      </c>
      <c r="D14" s="290"/>
      <c r="E14" s="291"/>
      <c r="F14" s="117"/>
      <c r="G14" s="292">
        <v>1</v>
      </c>
      <c r="H14" s="293">
        <f t="shared" si="1"/>
        <v>30</v>
      </c>
      <c r="I14" s="162">
        <f>J14+K14+L14</f>
        <v>18</v>
      </c>
      <c r="J14" s="163"/>
      <c r="K14" s="163"/>
      <c r="L14" s="163">
        <v>18</v>
      </c>
      <c r="M14" s="164">
        <f t="shared" si="2"/>
        <v>12</v>
      </c>
      <c r="N14" s="165"/>
      <c r="O14" s="166"/>
      <c r="P14" s="164">
        <v>2</v>
      </c>
      <c r="Q14" s="162"/>
      <c r="R14" s="166"/>
      <c r="S14" s="164"/>
      <c r="T14" s="162"/>
      <c r="U14" s="166"/>
      <c r="V14" s="164"/>
      <c r="W14" s="162"/>
      <c r="X14" s="294"/>
      <c r="AA14" s="269" t="b">
        <f t="shared" si="0"/>
        <v>1</v>
      </c>
      <c r="AB14" s="269" t="b">
        <f t="shared" si="0"/>
        <v>1</v>
      </c>
      <c r="AC14" s="269" t="b">
        <f t="shared" si="0"/>
        <v>0</v>
      </c>
      <c r="AD14" s="269" t="b">
        <f t="shared" si="0"/>
        <v>1</v>
      </c>
      <c r="AE14" s="269" t="b">
        <f t="shared" si="0"/>
        <v>1</v>
      </c>
      <c r="AF14" s="269" t="b">
        <f t="shared" si="0"/>
        <v>1</v>
      </c>
      <c r="AG14" s="269" t="b">
        <f t="shared" si="0"/>
        <v>1</v>
      </c>
      <c r="AH14" s="269" t="b">
        <f t="shared" si="0"/>
        <v>1</v>
      </c>
      <c r="AI14" s="269" t="b">
        <f t="shared" si="0"/>
        <v>1</v>
      </c>
      <c r="AJ14" s="269" t="b">
        <f t="shared" si="0"/>
        <v>1</v>
      </c>
      <c r="AK14" s="269" t="b">
        <f t="shared" si="0"/>
        <v>1</v>
      </c>
      <c r="AL14" s="269" t="b">
        <f>ISBLANK(#REF!)</f>
        <v>0</v>
      </c>
    </row>
    <row r="15" spans="1:38" s="140" customFormat="1" ht="18.75" customHeight="1">
      <c r="A15" s="353" t="s">
        <v>94</v>
      </c>
      <c r="B15" s="342" t="s">
        <v>106</v>
      </c>
      <c r="C15" s="162"/>
      <c r="D15" s="163">
        <v>8</v>
      </c>
      <c r="E15" s="167"/>
      <c r="F15" s="295"/>
      <c r="G15" s="292">
        <v>2</v>
      </c>
      <c r="H15" s="293">
        <f t="shared" si="1"/>
        <v>60</v>
      </c>
      <c r="I15" s="162">
        <v>18</v>
      </c>
      <c r="J15" s="163"/>
      <c r="K15" s="163"/>
      <c r="L15" s="163">
        <v>26</v>
      </c>
      <c r="M15" s="164">
        <f t="shared" si="2"/>
        <v>42</v>
      </c>
      <c r="N15" s="165"/>
      <c r="O15" s="166"/>
      <c r="P15" s="117"/>
      <c r="Q15" s="162"/>
      <c r="R15" s="166"/>
      <c r="S15" s="164"/>
      <c r="T15" s="162"/>
      <c r="U15" s="166"/>
      <c r="V15" s="164"/>
      <c r="W15" s="162"/>
      <c r="X15" s="167">
        <v>2</v>
      </c>
      <c r="AA15" s="267" t="b">
        <f t="shared" si="0"/>
        <v>1</v>
      </c>
      <c r="AB15" s="267" t="b">
        <f t="shared" si="0"/>
        <v>1</v>
      </c>
      <c r="AC15" s="267" t="b">
        <f t="shared" si="0"/>
        <v>1</v>
      </c>
      <c r="AD15" s="267" t="b">
        <f t="shared" si="0"/>
        <v>1</v>
      </c>
      <c r="AE15" s="267" t="b">
        <f t="shared" si="0"/>
        <v>1</v>
      </c>
      <c r="AF15" s="267" t="b">
        <f t="shared" si="0"/>
        <v>1</v>
      </c>
      <c r="AG15" s="267" t="b">
        <f t="shared" si="0"/>
        <v>1</v>
      </c>
      <c r="AH15" s="267" t="b">
        <f t="shared" si="0"/>
        <v>1</v>
      </c>
      <c r="AI15" s="267" t="b">
        <f t="shared" si="0"/>
        <v>1</v>
      </c>
      <c r="AJ15" s="267" t="b">
        <f t="shared" si="0"/>
        <v>1</v>
      </c>
      <c r="AK15" s="267" t="b">
        <f t="shared" si="0"/>
        <v>0</v>
      </c>
      <c r="AL15" s="267" t="b">
        <f>ISBLANK(#REF!)</f>
        <v>0</v>
      </c>
    </row>
    <row r="16" spans="1:38" s="270" customFormat="1" ht="18.75" customHeight="1">
      <c r="A16" s="353" t="s">
        <v>95</v>
      </c>
      <c r="B16" s="690" t="s">
        <v>280</v>
      </c>
      <c r="C16" s="162"/>
      <c r="D16" s="163"/>
      <c r="E16" s="167"/>
      <c r="F16" s="295"/>
      <c r="G16" s="138">
        <f>SUM(G17:G18)</f>
        <v>5</v>
      </c>
      <c r="H16" s="168">
        <f t="shared" si="1"/>
        <v>150</v>
      </c>
      <c r="I16" s="169">
        <f>J16+K16+L16</f>
        <v>60</v>
      </c>
      <c r="J16" s="170">
        <f>SUM(J17:J18)</f>
        <v>40</v>
      </c>
      <c r="K16" s="170"/>
      <c r="L16" s="170">
        <f>SUM(L17:L18)</f>
        <v>20</v>
      </c>
      <c r="M16" s="303">
        <f>SUM(M17:M18)</f>
        <v>90</v>
      </c>
      <c r="N16" s="162"/>
      <c r="O16" s="166"/>
      <c r="P16" s="81"/>
      <c r="Q16" s="162"/>
      <c r="R16" s="166"/>
      <c r="S16" s="164"/>
      <c r="T16" s="162"/>
      <c r="U16" s="166"/>
      <c r="V16" s="164"/>
      <c r="W16" s="162"/>
      <c r="X16" s="167"/>
      <c r="AA16" s="269" t="b">
        <f t="shared" si="0"/>
        <v>1</v>
      </c>
      <c r="AB16" s="269" t="b">
        <f t="shared" si="0"/>
        <v>1</v>
      </c>
      <c r="AC16" s="269" t="b">
        <f t="shared" si="0"/>
        <v>1</v>
      </c>
      <c r="AD16" s="269" t="b">
        <f t="shared" si="0"/>
        <v>1</v>
      </c>
      <c r="AE16" s="269" t="b">
        <f t="shared" si="0"/>
        <v>1</v>
      </c>
      <c r="AF16" s="269" t="b">
        <f t="shared" si="0"/>
        <v>1</v>
      </c>
      <c r="AG16" s="269" t="b">
        <f t="shared" si="0"/>
        <v>1</v>
      </c>
      <c r="AH16" s="269" t="b">
        <f t="shared" si="0"/>
        <v>1</v>
      </c>
      <c r="AI16" s="269" t="b">
        <f t="shared" si="0"/>
        <v>1</v>
      </c>
      <c r="AJ16" s="269" t="b">
        <f t="shared" si="0"/>
        <v>1</v>
      </c>
      <c r="AK16" s="269" t="b">
        <f t="shared" si="0"/>
        <v>1</v>
      </c>
      <c r="AL16" s="269" t="b">
        <f>ISBLANK(#REF!)</f>
        <v>0</v>
      </c>
    </row>
    <row r="17" spans="1:38" s="270" customFormat="1" ht="18.75" customHeight="1">
      <c r="A17" s="353"/>
      <c r="B17" s="573" t="s">
        <v>280</v>
      </c>
      <c r="C17" s="162"/>
      <c r="D17" s="163"/>
      <c r="E17" s="167"/>
      <c r="F17" s="295"/>
      <c r="G17" s="292">
        <v>2.5</v>
      </c>
      <c r="H17" s="293">
        <f>G17*30</f>
        <v>75</v>
      </c>
      <c r="I17" s="162">
        <f>J17+K17+L17</f>
        <v>30</v>
      </c>
      <c r="J17" s="163">
        <v>20</v>
      </c>
      <c r="K17" s="163"/>
      <c r="L17" s="163">
        <v>10</v>
      </c>
      <c r="M17" s="164">
        <f>H17-I17</f>
        <v>45</v>
      </c>
      <c r="N17" s="165"/>
      <c r="O17" s="166">
        <v>3</v>
      </c>
      <c r="P17" s="81"/>
      <c r="Q17" s="162"/>
      <c r="R17" s="166"/>
      <c r="S17" s="164"/>
      <c r="T17" s="162"/>
      <c r="U17" s="166"/>
      <c r="V17" s="164"/>
      <c r="W17" s="162"/>
      <c r="X17" s="167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</row>
    <row r="18" spans="1:38" s="268" customFormat="1" ht="18.75" customHeight="1">
      <c r="A18" s="353"/>
      <c r="B18" s="573" t="s">
        <v>280</v>
      </c>
      <c r="C18" s="172"/>
      <c r="D18" s="163" t="s">
        <v>63</v>
      </c>
      <c r="E18" s="167"/>
      <c r="F18" s="164"/>
      <c r="G18" s="292">
        <v>2.5</v>
      </c>
      <c r="H18" s="293">
        <f t="shared" si="1"/>
        <v>75</v>
      </c>
      <c r="I18" s="162">
        <f>J18+K18+L18</f>
        <v>30</v>
      </c>
      <c r="J18" s="163">
        <v>20</v>
      </c>
      <c r="K18" s="163"/>
      <c r="L18" s="163">
        <v>10</v>
      </c>
      <c r="M18" s="164">
        <f t="shared" si="2"/>
        <v>45</v>
      </c>
      <c r="N18" s="165"/>
      <c r="O18" s="166"/>
      <c r="P18" s="164">
        <v>3</v>
      </c>
      <c r="Q18" s="328"/>
      <c r="R18" s="327"/>
      <c r="S18" s="326"/>
      <c r="T18" s="162"/>
      <c r="U18" s="166"/>
      <c r="V18" s="164"/>
      <c r="W18" s="162"/>
      <c r="X18" s="167"/>
      <c r="AA18" s="269" t="b">
        <f aca="true" t="shared" si="3" ref="AA18:AA42">ISBLANK(N18)</f>
        <v>1</v>
      </c>
      <c r="AB18" s="269" t="b">
        <f aca="true" t="shared" si="4" ref="AB18:AB42">ISBLANK(O18)</f>
        <v>1</v>
      </c>
      <c r="AC18" s="269" t="b">
        <f aca="true" t="shared" si="5" ref="AC18:AC42">ISBLANK(P18)</f>
        <v>0</v>
      </c>
      <c r="AD18" s="269" t="b">
        <f aca="true" t="shared" si="6" ref="AD18:AD42">ISBLANK(Q18)</f>
        <v>1</v>
      </c>
      <c r="AE18" s="269" t="b">
        <f aca="true" t="shared" si="7" ref="AE18:AE42">ISBLANK(R18)</f>
        <v>1</v>
      </c>
      <c r="AF18" s="269" t="b">
        <f aca="true" t="shared" si="8" ref="AF18:AF42">ISBLANK(S18)</f>
        <v>1</v>
      </c>
      <c r="AG18" s="269" t="b">
        <f aca="true" t="shared" si="9" ref="AG18:AG42">ISBLANK(T18)</f>
        <v>1</v>
      </c>
      <c r="AH18" s="269" t="b">
        <f aca="true" t="shared" si="10" ref="AH18:AH42">ISBLANK(U18)</f>
        <v>1</v>
      </c>
      <c r="AI18" s="269" t="b">
        <f aca="true" t="shared" si="11" ref="AI18:AI42">ISBLANK(V18)</f>
        <v>1</v>
      </c>
      <c r="AJ18" s="269" t="b">
        <f aca="true" t="shared" si="12" ref="AJ18:AJ42">ISBLANK(W18)</f>
        <v>1</v>
      </c>
      <c r="AK18" s="269" t="b">
        <f aca="true" t="shared" si="13" ref="AK18:AK42">ISBLANK(X18)</f>
        <v>1</v>
      </c>
      <c r="AL18" s="269" t="b">
        <f>ISBLANK(#REF!)</f>
        <v>0</v>
      </c>
    </row>
    <row r="19" spans="1:38" s="268" customFormat="1" ht="33" customHeight="1">
      <c r="A19" s="354" t="s">
        <v>96</v>
      </c>
      <c r="B19" s="691" t="s">
        <v>107</v>
      </c>
      <c r="C19" s="172">
        <v>1</v>
      </c>
      <c r="D19" s="163"/>
      <c r="E19" s="163"/>
      <c r="F19" s="164"/>
      <c r="G19" s="173">
        <v>3</v>
      </c>
      <c r="H19" s="168">
        <f t="shared" si="1"/>
        <v>90</v>
      </c>
      <c r="I19" s="169">
        <f>J19+K19+L19</f>
        <v>30</v>
      </c>
      <c r="J19" s="163"/>
      <c r="K19" s="163"/>
      <c r="L19" s="170">
        <v>30</v>
      </c>
      <c r="M19" s="171">
        <f t="shared" si="2"/>
        <v>60</v>
      </c>
      <c r="N19" s="165">
        <v>2</v>
      </c>
      <c r="O19" s="166"/>
      <c r="P19" s="164"/>
      <c r="Q19" s="162"/>
      <c r="R19" s="166"/>
      <c r="S19" s="164"/>
      <c r="T19" s="162"/>
      <c r="U19" s="166"/>
      <c r="V19" s="164"/>
      <c r="W19" s="162"/>
      <c r="X19" s="167"/>
      <c r="AA19" s="269" t="b">
        <f t="shared" si="3"/>
        <v>0</v>
      </c>
      <c r="AB19" s="269" t="b">
        <f t="shared" si="4"/>
        <v>1</v>
      </c>
      <c r="AC19" s="269" t="b">
        <f t="shared" si="5"/>
        <v>1</v>
      </c>
      <c r="AD19" s="269" t="b">
        <f t="shared" si="6"/>
        <v>1</v>
      </c>
      <c r="AE19" s="269" t="b">
        <f t="shared" si="7"/>
        <v>1</v>
      </c>
      <c r="AF19" s="269" t="b">
        <f t="shared" si="8"/>
        <v>1</v>
      </c>
      <c r="AG19" s="269" t="b">
        <f t="shared" si="9"/>
        <v>1</v>
      </c>
      <c r="AH19" s="269" t="b">
        <f t="shared" si="10"/>
        <v>1</v>
      </c>
      <c r="AI19" s="269" t="b">
        <f t="shared" si="11"/>
        <v>1</v>
      </c>
      <c r="AJ19" s="269" t="b">
        <f t="shared" si="12"/>
        <v>1</v>
      </c>
      <c r="AK19" s="269" t="b">
        <f t="shared" si="13"/>
        <v>1</v>
      </c>
      <c r="AL19" s="269" t="b">
        <f>ISBLANK(#REF!)</f>
        <v>0</v>
      </c>
    </row>
    <row r="20" spans="1:38" s="268" customFormat="1" ht="18.75" customHeight="1">
      <c r="A20" s="354" t="s">
        <v>97</v>
      </c>
      <c r="B20" s="691" t="s">
        <v>281</v>
      </c>
      <c r="C20" s="172">
        <v>3</v>
      </c>
      <c r="D20" s="163"/>
      <c r="E20" s="163"/>
      <c r="F20" s="164"/>
      <c r="G20" s="173">
        <v>3</v>
      </c>
      <c r="H20" s="168">
        <f t="shared" si="1"/>
        <v>90</v>
      </c>
      <c r="I20" s="169">
        <f>J20+K20+L20</f>
        <v>45</v>
      </c>
      <c r="J20" s="170">
        <v>30</v>
      </c>
      <c r="K20" s="163"/>
      <c r="L20" s="170">
        <v>15</v>
      </c>
      <c r="M20" s="171">
        <f t="shared" si="2"/>
        <v>45</v>
      </c>
      <c r="N20" s="165"/>
      <c r="O20" s="166"/>
      <c r="P20" s="164"/>
      <c r="Q20" s="162">
        <v>3</v>
      </c>
      <c r="R20" s="166"/>
      <c r="S20" s="164"/>
      <c r="T20" s="162"/>
      <c r="U20" s="166"/>
      <c r="V20" s="164"/>
      <c r="W20" s="162"/>
      <c r="X20" s="167"/>
      <c r="AA20" s="269" t="b">
        <f t="shared" si="3"/>
        <v>1</v>
      </c>
      <c r="AB20" s="269" t="b">
        <f t="shared" si="4"/>
        <v>1</v>
      </c>
      <c r="AC20" s="269" t="b">
        <f t="shared" si="5"/>
        <v>1</v>
      </c>
      <c r="AD20" s="269" t="b">
        <f t="shared" si="6"/>
        <v>0</v>
      </c>
      <c r="AE20" s="269" t="b">
        <f t="shared" si="7"/>
        <v>1</v>
      </c>
      <c r="AF20" s="269" t="b">
        <f t="shared" si="8"/>
        <v>1</v>
      </c>
      <c r="AG20" s="269" t="b">
        <f t="shared" si="9"/>
        <v>1</v>
      </c>
      <c r="AH20" s="269" t="b">
        <f t="shared" si="10"/>
        <v>1</v>
      </c>
      <c r="AI20" s="269" t="b">
        <f t="shared" si="11"/>
        <v>1</v>
      </c>
      <c r="AJ20" s="269" t="b">
        <f t="shared" si="12"/>
        <v>1</v>
      </c>
      <c r="AK20" s="269" t="b">
        <f t="shared" si="13"/>
        <v>1</v>
      </c>
      <c r="AL20" s="269" t="b">
        <f>ISBLANK(#REF!)</f>
        <v>0</v>
      </c>
    </row>
    <row r="21" spans="1:38" s="268" customFormat="1" ht="18.75" customHeight="1">
      <c r="A21" s="354" t="s">
        <v>98</v>
      </c>
      <c r="B21" s="680" t="s">
        <v>109</v>
      </c>
      <c r="C21" s="574"/>
      <c r="D21" s="488"/>
      <c r="E21" s="488"/>
      <c r="F21" s="575"/>
      <c r="G21" s="576">
        <f>SUM(G22:G24)</f>
        <v>12.5</v>
      </c>
      <c r="H21" s="577">
        <f>H22+H23+H24</f>
        <v>375</v>
      </c>
      <c r="I21" s="578">
        <f>I22+I23+I24</f>
        <v>198</v>
      </c>
      <c r="J21" s="579">
        <f>J22+J23+J24</f>
        <v>99</v>
      </c>
      <c r="K21" s="488"/>
      <c r="L21" s="579">
        <f>L22+L23+L24</f>
        <v>99</v>
      </c>
      <c r="M21" s="580">
        <f>M22+M23+M24</f>
        <v>177</v>
      </c>
      <c r="N21" s="183"/>
      <c r="O21" s="181"/>
      <c r="P21" s="177"/>
      <c r="Q21" s="180"/>
      <c r="R21" s="181"/>
      <c r="S21" s="177"/>
      <c r="T21" s="180"/>
      <c r="U21" s="181"/>
      <c r="V21" s="177"/>
      <c r="W21" s="180"/>
      <c r="X21" s="182"/>
      <c r="AA21" s="269" t="b">
        <f t="shared" si="3"/>
        <v>1</v>
      </c>
      <c r="AB21" s="269" t="b">
        <f t="shared" si="4"/>
        <v>1</v>
      </c>
      <c r="AC21" s="269" t="b">
        <f t="shared" si="5"/>
        <v>1</v>
      </c>
      <c r="AD21" s="269" t="b">
        <f t="shared" si="6"/>
        <v>1</v>
      </c>
      <c r="AE21" s="269" t="b">
        <f t="shared" si="7"/>
        <v>1</v>
      </c>
      <c r="AF21" s="269" t="b">
        <f t="shared" si="8"/>
        <v>1</v>
      </c>
      <c r="AG21" s="269" t="b">
        <f t="shared" si="9"/>
        <v>1</v>
      </c>
      <c r="AH21" s="269" t="b">
        <f t="shared" si="10"/>
        <v>1</v>
      </c>
      <c r="AI21" s="269" t="b">
        <f t="shared" si="11"/>
        <v>1</v>
      </c>
      <c r="AJ21" s="269" t="b">
        <f t="shared" si="12"/>
        <v>1</v>
      </c>
      <c r="AK21" s="269" t="b">
        <f t="shared" si="13"/>
        <v>1</v>
      </c>
      <c r="AL21" s="269" t="b">
        <f>ISBLANK(#REF!)</f>
        <v>0</v>
      </c>
    </row>
    <row r="22" spans="1:38" s="268" customFormat="1" ht="18.75" customHeight="1">
      <c r="A22" s="354" t="s">
        <v>284</v>
      </c>
      <c r="B22" s="581" t="s">
        <v>109</v>
      </c>
      <c r="C22" s="574"/>
      <c r="D22" s="488">
        <v>1</v>
      </c>
      <c r="E22" s="488"/>
      <c r="F22" s="575"/>
      <c r="G22" s="582">
        <v>6</v>
      </c>
      <c r="H22" s="583">
        <f>G22*30</f>
        <v>180</v>
      </c>
      <c r="I22" s="584">
        <f>J22+K22+L22</f>
        <v>90</v>
      </c>
      <c r="J22" s="488">
        <v>45</v>
      </c>
      <c r="K22" s="488"/>
      <c r="L22" s="488">
        <v>45</v>
      </c>
      <c r="M22" s="575">
        <f>H22-I22</f>
        <v>90</v>
      </c>
      <c r="N22" s="183">
        <v>6</v>
      </c>
      <c r="O22" s="181"/>
      <c r="P22" s="177"/>
      <c r="Q22" s="180"/>
      <c r="R22" s="181"/>
      <c r="S22" s="177"/>
      <c r="T22" s="180"/>
      <c r="U22" s="181"/>
      <c r="V22" s="177"/>
      <c r="W22" s="180"/>
      <c r="X22" s="182"/>
      <c r="AA22" s="269" t="b">
        <f t="shared" si="3"/>
        <v>0</v>
      </c>
      <c r="AB22" s="269" t="b">
        <f t="shared" si="4"/>
        <v>1</v>
      </c>
      <c r="AC22" s="269" t="b">
        <f t="shared" si="5"/>
        <v>1</v>
      </c>
      <c r="AD22" s="269" t="b">
        <f t="shared" si="6"/>
        <v>1</v>
      </c>
      <c r="AE22" s="269" t="b">
        <f t="shared" si="7"/>
        <v>1</v>
      </c>
      <c r="AF22" s="269" t="b">
        <f t="shared" si="8"/>
        <v>1</v>
      </c>
      <c r="AG22" s="269" t="b">
        <f t="shared" si="9"/>
        <v>1</v>
      </c>
      <c r="AH22" s="269" t="b">
        <f t="shared" si="10"/>
        <v>1</v>
      </c>
      <c r="AI22" s="269" t="b">
        <f t="shared" si="11"/>
        <v>1</v>
      </c>
      <c r="AJ22" s="269" t="b">
        <f t="shared" si="12"/>
        <v>1</v>
      </c>
      <c r="AK22" s="269" t="b">
        <f t="shared" si="13"/>
        <v>1</v>
      </c>
      <c r="AL22" s="269" t="b">
        <f>ISBLANK(#REF!)</f>
        <v>0</v>
      </c>
    </row>
    <row r="23" spans="1:38" s="268" customFormat="1" ht="18.75" customHeight="1">
      <c r="A23" s="354" t="s">
        <v>285</v>
      </c>
      <c r="B23" s="581" t="s">
        <v>109</v>
      </c>
      <c r="C23" s="795"/>
      <c r="D23" s="488"/>
      <c r="E23" s="488"/>
      <c r="F23" s="575"/>
      <c r="G23" s="582">
        <v>3.5</v>
      </c>
      <c r="H23" s="583">
        <f>G23*30</f>
        <v>105</v>
      </c>
      <c r="I23" s="584">
        <f>J23+K23+L23</f>
        <v>54</v>
      </c>
      <c r="J23" s="488">
        <v>27</v>
      </c>
      <c r="K23" s="488"/>
      <c r="L23" s="488">
        <v>27</v>
      </c>
      <c r="M23" s="575">
        <f>H23-I23</f>
        <v>51</v>
      </c>
      <c r="N23" s="183"/>
      <c r="O23" s="181">
        <v>6</v>
      </c>
      <c r="P23" s="177"/>
      <c r="Q23" s="180"/>
      <c r="R23" s="181"/>
      <c r="S23" s="177"/>
      <c r="T23" s="180"/>
      <c r="U23" s="181"/>
      <c r="V23" s="177"/>
      <c r="W23" s="180"/>
      <c r="X23" s="182"/>
      <c r="AA23" s="269" t="b">
        <f t="shared" si="3"/>
        <v>1</v>
      </c>
      <c r="AB23" s="269" t="b">
        <f t="shared" si="4"/>
        <v>0</v>
      </c>
      <c r="AC23" s="269" t="b">
        <f t="shared" si="5"/>
        <v>1</v>
      </c>
      <c r="AD23" s="269" t="b">
        <f t="shared" si="6"/>
        <v>1</v>
      </c>
      <c r="AE23" s="269" t="b">
        <f t="shared" si="7"/>
        <v>1</v>
      </c>
      <c r="AF23" s="269" t="b">
        <f t="shared" si="8"/>
        <v>1</v>
      </c>
      <c r="AG23" s="269" t="b">
        <f t="shared" si="9"/>
        <v>1</v>
      </c>
      <c r="AH23" s="269" t="b">
        <f t="shared" si="10"/>
        <v>1</v>
      </c>
      <c r="AI23" s="269" t="b">
        <f t="shared" si="11"/>
        <v>1</v>
      </c>
      <c r="AJ23" s="269" t="b">
        <f t="shared" si="12"/>
        <v>1</v>
      </c>
      <c r="AK23" s="269" t="b">
        <f t="shared" si="13"/>
        <v>1</v>
      </c>
      <c r="AL23" s="269" t="b">
        <f>ISBLANK(#REF!)</f>
        <v>0</v>
      </c>
    </row>
    <row r="24" spans="1:38" s="268" customFormat="1" ht="18.75" customHeight="1">
      <c r="A24" s="354" t="s">
        <v>286</v>
      </c>
      <c r="B24" s="581" t="s">
        <v>109</v>
      </c>
      <c r="C24" s="574" t="s">
        <v>63</v>
      </c>
      <c r="D24" s="796"/>
      <c r="E24" s="488"/>
      <c r="F24" s="575"/>
      <c r="G24" s="582">
        <v>3</v>
      </c>
      <c r="H24" s="583">
        <f>G24*30</f>
        <v>90</v>
      </c>
      <c r="I24" s="584">
        <f>J24+K24+L24</f>
        <v>54</v>
      </c>
      <c r="J24" s="488">
        <v>27</v>
      </c>
      <c r="K24" s="488"/>
      <c r="L24" s="488">
        <v>27</v>
      </c>
      <c r="M24" s="575">
        <f>H24-I24</f>
        <v>36</v>
      </c>
      <c r="N24" s="183"/>
      <c r="O24" s="181"/>
      <c r="P24" s="177">
        <v>6</v>
      </c>
      <c r="Q24" s="180"/>
      <c r="R24" s="181"/>
      <c r="S24" s="177"/>
      <c r="T24" s="180"/>
      <c r="U24" s="181"/>
      <c r="V24" s="177"/>
      <c r="W24" s="180"/>
      <c r="X24" s="182"/>
      <c r="AA24" s="269" t="b">
        <f t="shared" si="3"/>
        <v>1</v>
      </c>
      <c r="AB24" s="269" t="b">
        <f t="shared" si="4"/>
        <v>1</v>
      </c>
      <c r="AC24" s="269" t="b">
        <f t="shared" si="5"/>
        <v>0</v>
      </c>
      <c r="AD24" s="269" t="b">
        <f t="shared" si="6"/>
        <v>1</v>
      </c>
      <c r="AE24" s="269" t="b">
        <f t="shared" si="7"/>
        <v>1</v>
      </c>
      <c r="AF24" s="269" t="b">
        <f t="shared" si="8"/>
        <v>1</v>
      </c>
      <c r="AG24" s="269" t="b">
        <f t="shared" si="9"/>
        <v>1</v>
      </c>
      <c r="AH24" s="269" t="b">
        <f t="shared" si="10"/>
        <v>1</v>
      </c>
      <c r="AI24" s="269" t="b">
        <f t="shared" si="11"/>
        <v>1</v>
      </c>
      <c r="AJ24" s="269" t="b">
        <f t="shared" si="12"/>
        <v>1</v>
      </c>
      <c r="AK24" s="269" t="b">
        <f t="shared" si="13"/>
        <v>1</v>
      </c>
      <c r="AL24" s="269" t="b">
        <f>ISBLANK(#REF!)</f>
        <v>0</v>
      </c>
    </row>
    <row r="25" spans="1:38" s="140" customFormat="1" ht="15.75">
      <c r="A25" s="355" t="s">
        <v>99</v>
      </c>
      <c r="B25" s="680" t="s">
        <v>206</v>
      </c>
      <c r="C25" s="175"/>
      <c r="D25" s="176">
        <v>1</v>
      </c>
      <c r="E25" s="176"/>
      <c r="F25" s="177"/>
      <c r="G25" s="173">
        <v>3</v>
      </c>
      <c r="H25" s="184">
        <f>G25*30</f>
        <v>90</v>
      </c>
      <c r="I25" s="185">
        <f>J25+K25+L25</f>
        <v>30</v>
      </c>
      <c r="J25" s="186">
        <v>15</v>
      </c>
      <c r="K25" s="176"/>
      <c r="L25" s="186">
        <v>15</v>
      </c>
      <c r="M25" s="187">
        <f>H25-I25</f>
        <v>60</v>
      </c>
      <c r="N25" s="183">
        <v>2</v>
      </c>
      <c r="O25" s="181"/>
      <c r="P25" s="177"/>
      <c r="Q25" s="180"/>
      <c r="R25" s="181"/>
      <c r="S25" s="177"/>
      <c r="T25" s="180"/>
      <c r="U25" s="181"/>
      <c r="V25" s="177"/>
      <c r="W25" s="180"/>
      <c r="X25" s="182"/>
      <c r="AA25" s="267" t="b">
        <f t="shared" si="3"/>
        <v>0</v>
      </c>
      <c r="AB25" s="267" t="b">
        <f t="shared" si="4"/>
        <v>1</v>
      </c>
      <c r="AC25" s="267" t="b">
        <f t="shared" si="5"/>
        <v>1</v>
      </c>
      <c r="AD25" s="267" t="b">
        <f t="shared" si="6"/>
        <v>1</v>
      </c>
      <c r="AE25" s="267" t="b">
        <f t="shared" si="7"/>
        <v>1</v>
      </c>
      <c r="AF25" s="267" t="b">
        <f t="shared" si="8"/>
        <v>1</v>
      </c>
      <c r="AG25" s="267" t="b">
        <f t="shared" si="9"/>
        <v>1</v>
      </c>
      <c r="AH25" s="267" t="b">
        <f t="shared" si="10"/>
        <v>1</v>
      </c>
      <c r="AI25" s="267" t="b">
        <f t="shared" si="11"/>
        <v>1</v>
      </c>
      <c r="AJ25" s="267" t="b">
        <f t="shared" si="12"/>
        <v>1</v>
      </c>
      <c r="AK25" s="267" t="b">
        <f t="shared" si="13"/>
        <v>1</v>
      </c>
      <c r="AL25" s="267" t="b">
        <f>ISBLANK(#REF!)</f>
        <v>0</v>
      </c>
    </row>
    <row r="26" spans="1:38" s="56" customFormat="1" ht="15.75">
      <c r="A26" s="355" t="s">
        <v>100</v>
      </c>
      <c r="B26" s="680" t="s">
        <v>117</v>
      </c>
      <c r="C26" s="175"/>
      <c r="D26" s="176">
        <v>3</v>
      </c>
      <c r="E26" s="176"/>
      <c r="F26" s="177"/>
      <c r="G26" s="173">
        <v>3</v>
      </c>
      <c r="H26" s="184">
        <f>G26*30</f>
        <v>90</v>
      </c>
      <c r="I26" s="185">
        <f>J26+K26+L26</f>
        <v>30</v>
      </c>
      <c r="J26" s="186">
        <v>20</v>
      </c>
      <c r="K26" s="186"/>
      <c r="L26" s="186">
        <v>10</v>
      </c>
      <c r="M26" s="187">
        <f>H26-I26</f>
        <v>60</v>
      </c>
      <c r="N26" s="183"/>
      <c r="O26" s="181"/>
      <c r="P26" s="177"/>
      <c r="Q26" s="180">
        <v>2</v>
      </c>
      <c r="R26" s="181"/>
      <c r="S26" s="177"/>
      <c r="T26" s="180"/>
      <c r="U26" s="181"/>
      <c r="V26" s="177"/>
      <c r="W26" s="180"/>
      <c r="X26" s="182"/>
      <c r="AA26" s="144" t="b">
        <f t="shared" si="3"/>
        <v>1</v>
      </c>
      <c r="AB26" s="144" t="b">
        <f t="shared" si="4"/>
        <v>1</v>
      </c>
      <c r="AC26" s="144" t="b">
        <f t="shared" si="5"/>
        <v>1</v>
      </c>
      <c r="AD26" s="144" t="b">
        <f t="shared" si="6"/>
        <v>0</v>
      </c>
      <c r="AE26" s="144" t="b">
        <f t="shared" si="7"/>
        <v>1</v>
      </c>
      <c r="AF26" s="144" t="b">
        <f t="shared" si="8"/>
        <v>1</v>
      </c>
      <c r="AG26" s="144" t="b">
        <f t="shared" si="9"/>
        <v>1</v>
      </c>
      <c r="AH26" s="144" t="b">
        <f t="shared" si="10"/>
        <v>1</v>
      </c>
      <c r="AI26" s="144" t="b">
        <f t="shared" si="11"/>
        <v>1</v>
      </c>
      <c r="AJ26" s="144" t="b">
        <f t="shared" si="12"/>
        <v>1</v>
      </c>
      <c r="AK26" s="144" t="b">
        <f t="shared" si="13"/>
        <v>1</v>
      </c>
      <c r="AL26" s="144" t="b">
        <f>ISBLANK(#REF!)</f>
        <v>0</v>
      </c>
    </row>
    <row r="27" spans="1:38" s="56" customFormat="1" ht="15.75">
      <c r="A27" s="355" t="s">
        <v>101</v>
      </c>
      <c r="B27" s="680" t="s">
        <v>119</v>
      </c>
      <c r="C27" s="175"/>
      <c r="D27" s="176"/>
      <c r="E27" s="176"/>
      <c r="F27" s="177"/>
      <c r="G27" s="533">
        <f>SUM(G28:G30)</f>
        <v>7.5</v>
      </c>
      <c r="H27" s="184">
        <f>H28+H29+H30</f>
        <v>225</v>
      </c>
      <c r="I27" s="185">
        <f>I28+I29+I30</f>
        <v>99</v>
      </c>
      <c r="J27" s="186">
        <f>J28+J29+J30</f>
        <v>33</v>
      </c>
      <c r="K27" s="186">
        <f>K28+K29+K30</f>
        <v>66</v>
      </c>
      <c r="L27" s="176"/>
      <c r="M27" s="187">
        <f>M28+M29+M30</f>
        <v>126</v>
      </c>
      <c r="N27" s="183"/>
      <c r="O27" s="181"/>
      <c r="P27" s="177"/>
      <c r="Q27" s="180"/>
      <c r="R27" s="181"/>
      <c r="S27" s="177"/>
      <c r="T27" s="180"/>
      <c r="U27" s="181"/>
      <c r="V27" s="177"/>
      <c r="W27" s="180"/>
      <c r="X27" s="182"/>
      <c r="AA27" s="144" t="b">
        <f t="shared" si="3"/>
        <v>1</v>
      </c>
      <c r="AB27" s="144" t="b">
        <f t="shared" si="4"/>
        <v>1</v>
      </c>
      <c r="AC27" s="144" t="b">
        <f t="shared" si="5"/>
        <v>1</v>
      </c>
      <c r="AD27" s="144" t="b">
        <f t="shared" si="6"/>
        <v>1</v>
      </c>
      <c r="AE27" s="144" t="b">
        <f t="shared" si="7"/>
        <v>1</v>
      </c>
      <c r="AF27" s="144" t="b">
        <f t="shared" si="8"/>
        <v>1</v>
      </c>
      <c r="AG27" s="144" t="b">
        <f t="shared" si="9"/>
        <v>1</v>
      </c>
      <c r="AH27" s="144" t="b">
        <f t="shared" si="10"/>
        <v>1</v>
      </c>
      <c r="AI27" s="144" t="b">
        <f t="shared" si="11"/>
        <v>1</v>
      </c>
      <c r="AJ27" s="144" t="b">
        <f t="shared" si="12"/>
        <v>1</v>
      </c>
      <c r="AK27" s="144" t="b">
        <f t="shared" si="13"/>
        <v>1</v>
      </c>
      <c r="AL27" s="144" t="b">
        <f>ISBLANK(#REF!)</f>
        <v>0</v>
      </c>
    </row>
    <row r="28" spans="1:38" s="56" customFormat="1" ht="15.75">
      <c r="A28" s="354" t="s">
        <v>102</v>
      </c>
      <c r="B28" s="581" t="s">
        <v>119</v>
      </c>
      <c r="C28" s="175"/>
      <c r="D28" s="176">
        <v>1</v>
      </c>
      <c r="E28" s="176"/>
      <c r="F28" s="177"/>
      <c r="G28" s="534">
        <v>3.5</v>
      </c>
      <c r="H28" s="179">
        <f>G28*30</f>
        <v>105</v>
      </c>
      <c r="I28" s="180">
        <f>J28+K28+L28</f>
        <v>45</v>
      </c>
      <c r="J28" s="176">
        <v>15</v>
      </c>
      <c r="K28" s="176">
        <v>30</v>
      </c>
      <c r="L28" s="176"/>
      <c r="M28" s="177">
        <f>H28-I28</f>
        <v>60</v>
      </c>
      <c r="N28" s="183">
        <v>3</v>
      </c>
      <c r="O28" s="181"/>
      <c r="P28" s="177"/>
      <c r="Q28" s="180"/>
      <c r="R28" s="181"/>
      <c r="S28" s="177"/>
      <c r="T28" s="180"/>
      <c r="U28" s="181"/>
      <c r="V28" s="177"/>
      <c r="W28" s="180"/>
      <c r="X28" s="182"/>
      <c r="AA28" s="144" t="b">
        <f t="shared" si="3"/>
        <v>0</v>
      </c>
      <c r="AB28" s="144" t="b">
        <f t="shared" si="4"/>
        <v>1</v>
      </c>
      <c r="AC28" s="144" t="b">
        <f t="shared" si="5"/>
        <v>1</v>
      </c>
      <c r="AD28" s="144" t="b">
        <f t="shared" si="6"/>
        <v>1</v>
      </c>
      <c r="AE28" s="144" t="b">
        <f t="shared" si="7"/>
        <v>1</v>
      </c>
      <c r="AF28" s="144" t="b">
        <f t="shared" si="8"/>
        <v>1</v>
      </c>
      <c r="AG28" s="144" t="b">
        <f t="shared" si="9"/>
        <v>1</v>
      </c>
      <c r="AH28" s="144" t="b">
        <f t="shared" si="10"/>
        <v>1</v>
      </c>
      <c r="AI28" s="144" t="b">
        <f t="shared" si="11"/>
        <v>1</v>
      </c>
      <c r="AJ28" s="144" t="b">
        <f t="shared" si="12"/>
        <v>1</v>
      </c>
      <c r="AK28" s="144" t="b">
        <f t="shared" si="13"/>
        <v>1</v>
      </c>
      <c r="AL28" s="144" t="b">
        <f>ISBLANK(#REF!)</f>
        <v>0</v>
      </c>
    </row>
    <row r="29" spans="1:38" s="56" customFormat="1" ht="15.75">
      <c r="A29" s="354" t="s">
        <v>103</v>
      </c>
      <c r="B29" s="581" t="s">
        <v>119</v>
      </c>
      <c r="C29" s="175"/>
      <c r="D29" s="176"/>
      <c r="E29" s="176"/>
      <c r="F29" s="177"/>
      <c r="G29" s="534">
        <v>2</v>
      </c>
      <c r="H29" s="179">
        <f>G29*30</f>
        <v>60</v>
      </c>
      <c r="I29" s="180">
        <f>J29+K29+L29</f>
        <v>27</v>
      </c>
      <c r="J29" s="176">
        <v>9</v>
      </c>
      <c r="K29" s="176">
        <v>18</v>
      </c>
      <c r="L29" s="176"/>
      <c r="M29" s="177">
        <f>H29-I29</f>
        <v>33</v>
      </c>
      <c r="N29" s="183"/>
      <c r="O29" s="181">
        <v>3</v>
      </c>
      <c r="P29" s="177"/>
      <c r="Q29" s="180"/>
      <c r="R29" s="181"/>
      <c r="S29" s="177"/>
      <c r="T29" s="180"/>
      <c r="U29" s="181"/>
      <c r="V29" s="177"/>
      <c r="W29" s="180"/>
      <c r="X29" s="182"/>
      <c r="AA29" s="144" t="b">
        <f t="shared" si="3"/>
        <v>1</v>
      </c>
      <c r="AB29" s="144" t="b">
        <f t="shared" si="4"/>
        <v>0</v>
      </c>
      <c r="AC29" s="144" t="b">
        <f t="shared" si="5"/>
        <v>1</v>
      </c>
      <c r="AD29" s="144" t="b">
        <f t="shared" si="6"/>
        <v>1</v>
      </c>
      <c r="AE29" s="144" t="b">
        <f t="shared" si="7"/>
        <v>1</v>
      </c>
      <c r="AF29" s="144" t="b">
        <f t="shared" si="8"/>
        <v>1</v>
      </c>
      <c r="AG29" s="144" t="b">
        <f t="shared" si="9"/>
        <v>1</v>
      </c>
      <c r="AH29" s="144" t="b">
        <f t="shared" si="10"/>
        <v>1</v>
      </c>
      <c r="AI29" s="144" t="b">
        <f t="shared" si="11"/>
        <v>1</v>
      </c>
      <c r="AJ29" s="144" t="b">
        <f t="shared" si="12"/>
        <v>1</v>
      </c>
      <c r="AK29" s="144" t="b">
        <f t="shared" si="13"/>
        <v>1</v>
      </c>
      <c r="AL29" s="144" t="b">
        <f>ISBLANK(#REF!)</f>
        <v>0</v>
      </c>
    </row>
    <row r="30" spans="1:38" s="56" customFormat="1" ht="15.75">
      <c r="A30" s="354" t="s">
        <v>104</v>
      </c>
      <c r="B30" s="581" t="s">
        <v>119</v>
      </c>
      <c r="C30" s="175" t="s">
        <v>63</v>
      </c>
      <c r="D30" s="176"/>
      <c r="E30" s="176"/>
      <c r="F30" s="177"/>
      <c r="G30" s="178">
        <v>2</v>
      </c>
      <c r="H30" s="179">
        <f>G30*30</f>
        <v>60</v>
      </c>
      <c r="I30" s="180">
        <f>J30+K30+L30</f>
        <v>27</v>
      </c>
      <c r="J30" s="176">
        <v>9</v>
      </c>
      <c r="K30" s="176">
        <v>18</v>
      </c>
      <c r="L30" s="176"/>
      <c r="M30" s="177">
        <f>H30-I30</f>
        <v>33</v>
      </c>
      <c r="N30" s="183"/>
      <c r="O30" s="181"/>
      <c r="P30" s="177">
        <v>3</v>
      </c>
      <c r="Q30" s="180"/>
      <c r="R30" s="181"/>
      <c r="S30" s="177"/>
      <c r="T30" s="180"/>
      <c r="U30" s="181"/>
      <c r="V30" s="177"/>
      <c r="W30" s="180"/>
      <c r="X30" s="182"/>
      <c r="AA30" s="144" t="b">
        <f t="shared" si="3"/>
        <v>1</v>
      </c>
      <c r="AB30" s="144" t="b">
        <f t="shared" si="4"/>
        <v>1</v>
      </c>
      <c r="AC30" s="144" t="b">
        <f t="shared" si="5"/>
        <v>0</v>
      </c>
      <c r="AD30" s="144" t="b">
        <f t="shared" si="6"/>
        <v>1</v>
      </c>
      <c r="AE30" s="144" t="b">
        <f t="shared" si="7"/>
        <v>1</v>
      </c>
      <c r="AF30" s="144" t="b">
        <f t="shared" si="8"/>
        <v>1</v>
      </c>
      <c r="AG30" s="144" t="b">
        <f t="shared" si="9"/>
        <v>1</v>
      </c>
      <c r="AH30" s="144" t="b">
        <f t="shared" si="10"/>
        <v>1</v>
      </c>
      <c r="AI30" s="144" t="b">
        <f t="shared" si="11"/>
        <v>1</v>
      </c>
      <c r="AJ30" s="144" t="b">
        <f t="shared" si="12"/>
        <v>1</v>
      </c>
      <c r="AK30" s="144" t="b">
        <f t="shared" si="13"/>
        <v>1</v>
      </c>
      <c r="AL30" s="144" t="b">
        <f>ISBLANK(#REF!)</f>
        <v>0</v>
      </c>
    </row>
    <row r="31" spans="1:38" s="56" customFormat="1" ht="31.5">
      <c r="A31" s="354" t="s">
        <v>105</v>
      </c>
      <c r="B31" s="680" t="s">
        <v>122</v>
      </c>
      <c r="C31" s="175"/>
      <c r="D31" s="176"/>
      <c r="E31" s="176"/>
      <c r="F31" s="177"/>
      <c r="G31" s="533">
        <f>SUM(G32:G34)</f>
        <v>9</v>
      </c>
      <c r="H31" s="184">
        <f>H32+H33+H34</f>
        <v>270</v>
      </c>
      <c r="I31" s="185">
        <f>I32+I33+I34</f>
        <v>123</v>
      </c>
      <c r="J31" s="186">
        <f>J32+J33+J34</f>
        <v>30</v>
      </c>
      <c r="K31" s="176"/>
      <c r="L31" s="186">
        <f>L32+L33+L34</f>
        <v>93</v>
      </c>
      <c r="M31" s="187">
        <f>M32+M33+M34</f>
        <v>147</v>
      </c>
      <c r="N31" s="183"/>
      <c r="O31" s="181"/>
      <c r="P31" s="177"/>
      <c r="Q31" s="180"/>
      <c r="R31" s="181"/>
      <c r="S31" s="177"/>
      <c r="T31" s="180"/>
      <c r="U31" s="181"/>
      <c r="V31" s="177"/>
      <c r="W31" s="180"/>
      <c r="X31" s="182"/>
      <c r="AA31" s="144" t="b">
        <f t="shared" si="3"/>
        <v>1</v>
      </c>
      <c r="AB31" s="144" t="b">
        <f t="shared" si="4"/>
        <v>1</v>
      </c>
      <c r="AC31" s="144" t="b">
        <f t="shared" si="5"/>
        <v>1</v>
      </c>
      <c r="AD31" s="144" t="b">
        <f t="shared" si="6"/>
        <v>1</v>
      </c>
      <c r="AE31" s="144" t="b">
        <f t="shared" si="7"/>
        <v>1</v>
      </c>
      <c r="AF31" s="144" t="b">
        <f t="shared" si="8"/>
        <v>1</v>
      </c>
      <c r="AG31" s="144" t="b">
        <f t="shared" si="9"/>
        <v>1</v>
      </c>
      <c r="AH31" s="144" t="b">
        <f t="shared" si="10"/>
        <v>1</v>
      </c>
      <c r="AI31" s="144" t="b">
        <f t="shared" si="11"/>
        <v>1</v>
      </c>
      <c r="AJ31" s="144" t="b">
        <f t="shared" si="12"/>
        <v>1</v>
      </c>
      <c r="AK31" s="144" t="b">
        <f t="shared" si="13"/>
        <v>1</v>
      </c>
      <c r="AL31" s="144" t="b">
        <f>ISBLANK(#REF!)</f>
        <v>0</v>
      </c>
    </row>
    <row r="32" spans="1:38" s="56" customFormat="1" ht="31.5">
      <c r="A32" s="354" t="s">
        <v>243</v>
      </c>
      <c r="B32" s="581" t="s">
        <v>122</v>
      </c>
      <c r="C32" s="175">
        <v>1</v>
      </c>
      <c r="D32" s="176"/>
      <c r="E32" s="176"/>
      <c r="F32" s="177"/>
      <c r="G32" s="534">
        <v>4.5</v>
      </c>
      <c r="H32" s="179">
        <f>G32*30</f>
        <v>135</v>
      </c>
      <c r="I32" s="180">
        <f>J32+K32+L32</f>
        <v>60</v>
      </c>
      <c r="J32" s="176">
        <v>30</v>
      </c>
      <c r="K32" s="176"/>
      <c r="L32" s="176">
        <v>30</v>
      </c>
      <c r="M32" s="177">
        <f>H32-I32</f>
        <v>75</v>
      </c>
      <c r="N32" s="183">
        <v>4</v>
      </c>
      <c r="O32" s="181"/>
      <c r="P32" s="177"/>
      <c r="Q32" s="180"/>
      <c r="R32" s="181"/>
      <c r="S32" s="177"/>
      <c r="T32" s="180"/>
      <c r="U32" s="181"/>
      <c r="V32" s="177"/>
      <c r="W32" s="180"/>
      <c r="X32" s="182"/>
      <c r="AA32" s="144" t="b">
        <f t="shared" si="3"/>
        <v>0</v>
      </c>
      <c r="AB32" s="144" t="b">
        <f t="shared" si="4"/>
        <v>1</v>
      </c>
      <c r="AC32" s="144" t="b">
        <f t="shared" si="5"/>
        <v>1</v>
      </c>
      <c r="AD32" s="144" t="b">
        <f t="shared" si="6"/>
        <v>1</v>
      </c>
      <c r="AE32" s="144" t="b">
        <f t="shared" si="7"/>
        <v>1</v>
      </c>
      <c r="AF32" s="144" t="b">
        <f t="shared" si="8"/>
        <v>1</v>
      </c>
      <c r="AG32" s="144" t="b">
        <f t="shared" si="9"/>
        <v>1</v>
      </c>
      <c r="AH32" s="144" t="b">
        <f t="shared" si="10"/>
        <v>1</v>
      </c>
      <c r="AI32" s="144" t="b">
        <f t="shared" si="11"/>
        <v>1</v>
      </c>
      <c r="AJ32" s="144" t="b">
        <f t="shared" si="12"/>
        <v>1</v>
      </c>
      <c r="AK32" s="144" t="b">
        <f t="shared" si="13"/>
        <v>1</v>
      </c>
      <c r="AL32" s="144" t="b">
        <f>ISBLANK(#REF!)</f>
        <v>0</v>
      </c>
    </row>
    <row r="33" spans="1:38" s="56" customFormat="1" ht="31.5">
      <c r="A33" s="354" t="s">
        <v>244</v>
      </c>
      <c r="B33" s="581" t="s">
        <v>122</v>
      </c>
      <c r="C33" s="175"/>
      <c r="D33" s="176"/>
      <c r="E33" s="176"/>
      <c r="F33" s="177"/>
      <c r="G33" s="534">
        <v>2.5</v>
      </c>
      <c r="H33" s="179">
        <f>G33*30</f>
        <v>75</v>
      </c>
      <c r="I33" s="180">
        <f>J33+K33+L33</f>
        <v>36</v>
      </c>
      <c r="J33" s="176"/>
      <c r="K33" s="176"/>
      <c r="L33" s="176">
        <v>36</v>
      </c>
      <c r="M33" s="177">
        <f>H33-I33</f>
        <v>39</v>
      </c>
      <c r="N33" s="183"/>
      <c r="O33" s="181">
        <v>4</v>
      </c>
      <c r="P33" s="177"/>
      <c r="Q33" s="180"/>
      <c r="R33" s="181"/>
      <c r="S33" s="177"/>
      <c r="T33" s="180"/>
      <c r="U33" s="181"/>
      <c r="V33" s="177"/>
      <c r="W33" s="180"/>
      <c r="X33" s="182"/>
      <c r="AA33" s="144" t="b">
        <f t="shared" si="3"/>
        <v>1</v>
      </c>
      <c r="AB33" s="144" t="b">
        <f t="shared" si="4"/>
        <v>0</v>
      </c>
      <c r="AC33" s="144" t="b">
        <f t="shared" si="5"/>
        <v>1</v>
      </c>
      <c r="AD33" s="144" t="b">
        <f t="shared" si="6"/>
        <v>1</v>
      </c>
      <c r="AE33" s="144" t="b">
        <f t="shared" si="7"/>
        <v>1</v>
      </c>
      <c r="AF33" s="144" t="b">
        <f t="shared" si="8"/>
        <v>1</v>
      </c>
      <c r="AG33" s="144" t="b">
        <f t="shared" si="9"/>
        <v>1</v>
      </c>
      <c r="AH33" s="144" t="b">
        <f t="shared" si="10"/>
        <v>1</v>
      </c>
      <c r="AI33" s="144" t="b">
        <f t="shared" si="11"/>
        <v>1</v>
      </c>
      <c r="AJ33" s="144" t="b">
        <f t="shared" si="12"/>
        <v>1</v>
      </c>
      <c r="AK33" s="144" t="b">
        <f t="shared" si="13"/>
        <v>1</v>
      </c>
      <c r="AL33" s="144" t="b">
        <f>ISBLANK(#REF!)</f>
        <v>0</v>
      </c>
    </row>
    <row r="34" spans="1:38" s="56" customFormat="1" ht="29.25" customHeight="1">
      <c r="A34" s="354" t="s">
        <v>245</v>
      </c>
      <c r="B34" s="581" t="s">
        <v>122</v>
      </c>
      <c r="C34" s="175"/>
      <c r="D34" s="176" t="s">
        <v>63</v>
      </c>
      <c r="E34" s="176"/>
      <c r="F34" s="177"/>
      <c r="G34" s="178">
        <v>2</v>
      </c>
      <c r="H34" s="179">
        <f>G34*30</f>
        <v>60</v>
      </c>
      <c r="I34" s="180">
        <f>J34+K34+L34</f>
        <v>27</v>
      </c>
      <c r="J34" s="176"/>
      <c r="K34" s="176"/>
      <c r="L34" s="176">
        <v>27</v>
      </c>
      <c r="M34" s="177">
        <f>H34-I34</f>
        <v>33</v>
      </c>
      <c r="N34" s="183"/>
      <c r="O34" s="181"/>
      <c r="P34" s="177">
        <v>3</v>
      </c>
      <c r="Q34" s="180"/>
      <c r="R34" s="181"/>
      <c r="S34" s="177"/>
      <c r="T34" s="180"/>
      <c r="U34" s="181"/>
      <c r="V34" s="177"/>
      <c r="W34" s="180"/>
      <c r="X34" s="182"/>
      <c r="AA34" s="144" t="b">
        <f t="shared" si="3"/>
        <v>1</v>
      </c>
      <c r="AB34" s="144" t="b">
        <f t="shared" si="4"/>
        <v>1</v>
      </c>
      <c r="AC34" s="144" t="b">
        <f t="shared" si="5"/>
        <v>0</v>
      </c>
      <c r="AD34" s="144" t="b">
        <f t="shared" si="6"/>
        <v>1</v>
      </c>
      <c r="AE34" s="144" t="b">
        <f t="shared" si="7"/>
        <v>1</v>
      </c>
      <c r="AF34" s="144" t="b">
        <f t="shared" si="8"/>
        <v>1</v>
      </c>
      <c r="AG34" s="144" t="b">
        <f t="shared" si="9"/>
        <v>1</v>
      </c>
      <c r="AH34" s="144" t="b">
        <f t="shared" si="10"/>
        <v>1</v>
      </c>
      <c r="AI34" s="144" t="b">
        <f t="shared" si="11"/>
        <v>1</v>
      </c>
      <c r="AJ34" s="144" t="b">
        <f t="shared" si="12"/>
        <v>1</v>
      </c>
      <c r="AK34" s="144" t="b">
        <f t="shared" si="13"/>
        <v>1</v>
      </c>
      <c r="AL34" s="144" t="b">
        <f>ISBLANK(#REF!)</f>
        <v>0</v>
      </c>
    </row>
    <row r="35" spans="1:38" s="56" customFormat="1" ht="15.75">
      <c r="A35" s="354" t="s">
        <v>110</v>
      </c>
      <c r="B35" s="680" t="s">
        <v>127</v>
      </c>
      <c r="C35" s="585"/>
      <c r="D35" s="488"/>
      <c r="E35" s="488"/>
      <c r="F35" s="575"/>
      <c r="G35" s="533">
        <v>5</v>
      </c>
      <c r="H35" s="577">
        <f aca="true" t="shared" si="14" ref="H35:M35">H36+H37</f>
        <v>150</v>
      </c>
      <c r="I35" s="578">
        <f t="shared" si="14"/>
        <v>96</v>
      </c>
      <c r="J35" s="579">
        <f t="shared" si="14"/>
        <v>48</v>
      </c>
      <c r="K35" s="579"/>
      <c r="L35" s="579">
        <f t="shared" si="14"/>
        <v>48</v>
      </c>
      <c r="M35" s="586">
        <f t="shared" si="14"/>
        <v>54</v>
      </c>
      <c r="N35" s="162"/>
      <c r="O35" s="181"/>
      <c r="P35" s="177"/>
      <c r="Q35" s="180"/>
      <c r="R35" s="181"/>
      <c r="S35" s="177"/>
      <c r="T35" s="180"/>
      <c r="U35" s="181"/>
      <c r="V35" s="177"/>
      <c r="W35" s="180"/>
      <c r="X35" s="182"/>
      <c r="AA35" s="144" t="b">
        <f t="shared" si="3"/>
        <v>1</v>
      </c>
      <c r="AB35" s="144" t="b">
        <f t="shared" si="4"/>
        <v>1</v>
      </c>
      <c r="AC35" s="144" t="b">
        <f t="shared" si="5"/>
        <v>1</v>
      </c>
      <c r="AD35" s="144" t="b">
        <f t="shared" si="6"/>
        <v>1</v>
      </c>
      <c r="AE35" s="144" t="b">
        <f t="shared" si="7"/>
        <v>1</v>
      </c>
      <c r="AF35" s="144" t="b">
        <f t="shared" si="8"/>
        <v>1</v>
      </c>
      <c r="AG35" s="144" t="b">
        <f t="shared" si="9"/>
        <v>1</v>
      </c>
      <c r="AH35" s="144" t="b">
        <f t="shared" si="10"/>
        <v>1</v>
      </c>
      <c r="AI35" s="144" t="b">
        <f t="shared" si="11"/>
        <v>1</v>
      </c>
      <c r="AJ35" s="144" t="b">
        <f t="shared" si="12"/>
        <v>1</v>
      </c>
      <c r="AK35" s="144" t="b">
        <f t="shared" si="13"/>
        <v>1</v>
      </c>
      <c r="AL35" s="144" t="b">
        <f>ISBLANK(#REF!)</f>
        <v>0</v>
      </c>
    </row>
    <row r="36" spans="1:38" s="56" customFormat="1" ht="15.75">
      <c r="A36" s="354" t="s">
        <v>239</v>
      </c>
      <c r="B36" s="581" t="s">
        <v>127</v>
      </c>
      <c r="C36" s="585"/>
      <c r="D36" s="488" t="s">
        <v>63</v>
      </c>
      <c r="E36" s="488"/>
      <c r="F36" s="575"/>
      <c r="G36" s="534">
        <v>2</v>
      </c>
      <c r="H36" s="583">
        <f>G36*30</f>
        <v>60</v>
      </c>
      <c r="I36" s="584">
        <f>J36+K36+L36</f>
        <v>36</v>
      </c>
      <c r="J36" s="488">
        <v>18</v>
      </c>
      <c r="K36" s="488"/>
      <c r="L36" s="488">
        <v>18</v>
      </c>
      <c r="M36" s="575">
        <f>H36-I36</f>
        <v>24</v>
      </c>
      <c r="N36" s="183"/>
      <c r="O36" s="181"/>
      <c r="P36" s="177">
        <v>4</v>
      </c>
      <c r="Q36" s="180"/>
      <c r="R36" s="181"/>
      <c r="S36" s="177"/>
      <c r="T36" s="180"/>
      <c r="U36" s="181"/>
      <c r="V36" s="177"/>
      <c r="W36" s="180"/>
      <c r="X36" s="182"/>
      <c r="Y36" s="56" t="s">
        <v>347</v>
      </c>
      <c r="AA36" s="144" t="b">
        <f t="shared" si="3"/>
        <v>1</v>
      </c>
      <c r="AB36" s="144" t="b">
        <f t="shared" si="4"/>
        <v>1</v>
      </c>
      <c r="AC36" s="144" t="b">
        <f t="shared" si="5"/>
        <v>0</v>
      </c>
      <c r="AD36" s="144" t="b">
        <f t="shared" si="6"/>
        <v>1</v>
      </c>
      <c r="AE36" s="144" t="b">
        <f t="shared" si="7"/>
        <v>1</v>
      </c>
      <c r="AF36" s="144" t="b">
        <f t="shared" si="8"/>
        <v>1</v>
      </c>
      <c r="AG36" s="144" t="b">
        <f t="shared" si="9"/>
        <v>1</v>
      </c>
      <c r="AH36" s="144" t="b">
        <f t="shared" si="10"/>
        <v>1</v>
      </c>
      <c r="AI36" s="144" t="b">
        <f t="shared" si="11"/>
        <v>1</v>
      </c>
      <c r="AJ36" s="144" t="b">
        <f t="shared" si="12"/>
        <v>1</v>
      </c>
      <c r="AK36" s="144" t="b">
        <f t="shared" si="13"/>
        <v>1</v>
      </c>
      <c r="AL36" s="144" t="b">
        <f>ISBLANK(#REF!)</f>
        <v>0</v>
      </c>
    </row>
    <row r="37" spans="1:38" s="56" customFormat="1" ht="15.75">
      <c r="A37" s="354" t="s">
        <v>240</v>
      </c>
      <c r="B37" s="581" t="s">
        <v>127</v>
      </c>
      <c r="C37" s="585">
        <v>3</v>
      </c>
      <c r="D37" s="587"/>
      <c r="E37" s="488"/>
      <c r="F37" s="575"/>
      <c r="G37" s="534">
        <v>3</v>
      </c>
      <c r="H37" s="583">
        <f>G37*30</f>
        <v>90</v>
      </c>
      <c r="I37" s="584">
        <f>J37+K37+L37</f>
        <v>60</v>
      </c>
      <c r="J37" s="488">
        <v>30</v>
      </c>
      <c r="K37" s="488"/>
      <c r="L37" s="488">
        <v>30</v>
      </c>
      <c r="M37" s="575">
        <f>H37-I37</f>
        <v>30</v>
      </c>
      <c r="N37" s="183"/>
      <c r="O37" s="181"/>
      <c r="P37" s="177"/>
      <c r="Q37" s="180">
        <v>4</v>
      </c>
      <c r="R37" s="181"/>
      <c r="S37" s="177"/>
      <c r="T37" s="180"/>
      <c r="U37" s="181"/>
      <c r="V37" s="177"/>
      <c r="W37" s="180"/>
      <c r="X37" s="182"/>
      <c r="AA37" s="144" t="b">
        <f t="shared" si="3"/>
        <v>1</v>
      </c>
      <c r="AB37" s="144" t="b">
        <f t="shared" si="4"/>
        <v>1</v>
      </c>
      <c r="AC37" s="144" t="b">
        <f t="shared" si="5"/>
        <v>1</v>
      </c>
      <c r="AD37" s="144" t="b">
        <f t="shared" si="6"/>
        <v>0</v>
      </c>
      <c r="AE37" s="144" t="b">
        <f t="shared" si="7"/>
        <v>1</v>
      </c>
      <c r="AF37" s="144" t="b">
        <f t="shared" si="8"/>
        <v>1</v>
      </c>
      <c r="AG37" s="144" t="b">
        <f t="shared" si="9"/>
        <v>1</v>
      </c>
      <c r="AH37" s="144" t="b">
        <f t="shared" si="10"/>
        <v>1</v>
      </c>
      <c r="AI37" s="144" t="b">
        <f t="shared" si="11"/>
        <v>1</v>
      </c>
      <c r="AJ37" s="144" t="b">
        <f t="shared" si="12"/>
        <v>1</v>
      </c>
      <c r="AK37" s="144" t="b">
        <f t="shared" si="13"/>
        <v>1</v>
      </c>
      <c r="AL37" s="144" t="b">
        <f>ISBLANK(#REF!)</f>
        <v>0</v>
      </c>
    </row>
    <row r="38" spans="1:38" s="56" customFormat="1" ht="15.75">
      <c r="A38" s="354" t="s">
        <v>111</v>
      </c>
      <c r="B38" s="680" t="s">
        <v>130</v>
      </c>
      <c r="C38" s="175"/>
      <c r="D38" s="176"/>
      <c r="E38" s="176"/>
      <c r="F38" s="177"/>
      <c r="G38" s="173">
        <f>G39+G40+G41</f>
        <v>11</v>
      </c>
      <c r="H38" s="184">
        <f aca="true" t="shared" si="15" ref="H38:M38">H39+H40+H41</f>
        <v>330</v>
      </c>
      <c r="I38" s="185">
        <f t="shared" si="15"/>
        <v>165</v>
      </c>
      <c r="J38" s="186">
        <f t="shared" si="15"/>
        <v>99</v>
      </c>
      <c r="K38" s="186">
        <f t="shared" si="15"/>
        <v>33</v>
      </c>
      <c r="L38" s="186">
        <f t="shared" si="15"/>
        <v>33</v>
      </c>
      <c r="M38" s="187">
        <f t="shared" si="15"/>
        <v>165</v>
      </c>
      <c r="N38" s="183"/>
      <c r="O38" s="181"/>
      <c r="P38" s="177"/>
      <c r="Q38" s="180"/>
      <c r="R38" s="181"/>
      <c r="S38" s="177"/>
      <c r="T38" s="180"/>
      <c r="U38" s="181"/>
      <c r="V38" s="177"/>
      <c r="W38" s="180"/>
      <c r="X38" s="182"/>
      <c r="AA38" s="144" t="b">
        <f t="shared" si="3"/>
        <v>1</v>
      </c>
      <c r="AB38" s="144" t="b">
        <f t="shared" si="4"/>
        <v>1</v>
      </c>
      <c r="AC38" s="144" t="b">
        <f t="shared" si="5"/>
        <v>1</v>
      </c>
      <c r="AD38" s="144" t="b">
        <f t="shared" si="6"/>
        <v>1</v>
      </c>
      <c r="AE38" s="144" t="b">
        <f t="shared" si="7"/>
        <v>1</v>
      </c>
      <c r="AF38" s="144" t="b">
        <f t="shared" si="8"/>
        <v>1</v>
      </c>
      <c r="AG38" s="144" t="b">
        <f t="shared" si="9"/>
        <v>1</v>
      </c>
      <c r="AH38" s="144" t="b">
        <f t="shared" si="10"/>
        <v>1</v>
      </c>
      <c r="AI38" s="144" t="b">
        <f t="shared" si="11"/>
        <v>1</v>
      </c>
      <c r="AJ38" s="144" t="b">
        <f t="shared" si="12"/>
        <v>1</v>
      </c>
      <c r="AK38" s="144" t="b">
        <f t="shared" si="13"/>
        <v>1</v>
      </c>
      <c r="AL38" s="144" t="b">
        <f>ISBLANK(#REF!)</f>
        <v>0</v>
      </c>
    </row>
    <row r="39" spans="1:38" s="56" customFormat="1" ht="15.75">
      <c r="A39" s="354" t="s">
        <v>112</v>
      </c>
      <c r="B39" s="581" t="s">
        <v>130</v>
      </c>
      <c r="C39" s="175"/>
      <c r="D39" s="176"/>
      <c r="E39" s="176"/>
      <c r="F39" s="177"/>
      <c r="G39" s="178">
        <v>3</v>
      </c>
      <c r="H39" s="179">
        <f>G39*30</f>
        <v>90</v>
      </c>
      <c r="I39" s="180">
        <f>J39+K39+L39</f>
        <v>45</v>
      </c>
      <c r="J39" s="176">
        <v>27</v>
      </c>
      <c r="K39" s="176">
        <v>9</v>
      </c>
      <c r="L39" s="176">
        <v>9</v>
      </c>
      <c r="M39" s="177">
        <f>H39-I39</f>
        <v>45</v>
      </c>
      <c r="N39" s="183"/>
      <c r="O39" s="181">
        <v>5</v>
      </c>
      <c r="P39" s="177"/>
      <c r="Q39" s="180"/>
      <c r="R39" s="181"/>
      <c r="S39" s="177"/>
      <c r="T39" s="180"/>
      <c r="U39" s="181"/>
      <c r="V39" s="177"/>
      <c r="W39" s="180"/>
      <c r="X39" s="182"/>
      <c r="AA39" s="144" t="b">
        <f t="shared" si="3"/>
        <v>1</v>
      </c>
      <c r="AB39" s="144" t="b">
        <f t="shared" si="4"/>
        <v>0</v>
      </c>
      <c r="AC39" s="144" t="b">
        <f t="shared" si="5"/>
        <v>1</v>
      </c>
      <c r="AD39" s="144" t="b">
        <f t="shared" si="6"/>
        <v>1</v>
      </c>
      <c r="AE39" s="144" t="b">
        <f t="shared" si="7"/>
        <v>1</v>
      </c>
      <c r="AF39" s="144" t="b">
        <f t="shared" si="8"/>
        <v>1</v>
      </c>
      <c r="AG39" s="144" t="b">
        <f t="shared" si="9"/>
        <v>1</v>
      </c>
      <c r="AH39" s="144" t="b">
        <f t="shared" si="10"/>
        <v>1</v>
      </c>
      <c r="AI39" s="144" t="b">
        <f t="shared" si="11"/>
        <v>1</v>
      </c>
      <c r="AJ39" s="144" t="b">
        <f t="shared" si="12"/>
        <v>1</v>
      </c>
      <c r="AK39" s="144" t="b">
        <f t="shared" si="13"/>
        <v>1</v>
      </c>
      <c r="AL39" s="144" t="b">
        <f>ISBLANK(#REF!)</f>
        <v>0</v>
      </c>
    </row>
    <row r="40" spans="1:38" s="56" customFormat="1" ht="15.75">
      <c r="A40" s="354" t="s">
        <v>113</v>
      </c>
      <c r="B40" s="581" t="s">
        <v>130</v>
      </c>
      <c r="C40" s="175" t="s">
        <v>63</v>
      </c>
      <c r="D40" s="176"/>
      <c r="E40" s="176"/>
      <c r="F40" s="177"/>
      <c r="G40" s="178">
        <v>3</v>
      </c>
      <c r="H40" s="179">
        <f>G40*30</f>
        <v>90</v>
      </c>
      <c r="I40" s="180">
        <f>J40+K40+L40</f>
        <v>45</v>
      </c>
      <c r="J40" s="176">
        <v>27</v>
      </c>
      <c r="K40" s="176">
        <v>9</v>
      </c>
      <c r="L40" s="176">
        <v>9</v>
      </c>
      <c r="M40" s="177">
        <f>H40-I40</f>
        <v>45</v>
      </c>
      <c r="N40" s="183"/>
      <c r="O40" s="181"/>
      <c r="P40" s="177">
        <v>5</v>
      </c>
      <c r="Q40" s="180"/>
      <c r="R40" s="181"/>
      <c r="S40" s="177"/>
      <c r="T40" s="180"/>
      <c r="U40" s="181"/>
      <c r="V40" s="177"/>
      <c r="W40" s="180"/>
      <c r="X40" s="182"/>
      <c r="AA40" s="144" t="b">
        <f t="shared" si="3"/>
        <v>1</v>
      </c>
      <c r="AB40" s="144" t="b">
        <f t="shared" si="4"/>
        <v>1</v>
      </c>
      <c r="AC40" s="144" t="b">
        <f t="shared" si="5"/>
        <v>0</v>
      </c>
      <c r="AD40" s="144" t="b">
        <f t="shared" si="6"/>
        <v>1</v>
      </c>
      <c r="AE40" s="144" t="b">
        <f t="shared" si="7"/>
        <v>1</v>
      </c>
      <c r="AF40" s="144" t="b">
        <f t="shared" si="8"/>
        <v>1</v>
      </c>
      <c r="AG40" s="144" t="b">
        <f t="shared" si="9"/>
        <v>1</v>
      </c>
      <c r="AH40" s="144" t="b">
        <f t="shared" si="10"/>
        <v>1</v>
      </c>
      <c r="AI40" s="144" t="b">
        <f t="shared" si="11"/>
        <v>1</v>
      </c>
      <c r="AJ40" s="144" t="b">
        <f t="shared" si="12"/>
        <v>1</v>
      </c>
      <c r="AK40" s="144" t="b">
        <f t="shared" si="13"/>
        <v>1</v>
      </c>
      <c r="AL40" s="144" t="b">
        <f>ISBLANK(#REF!)</f>
        <v>0</v>
      </c>
    </row>
    <row r="41" spans="1:38" s="56" customFormat="1" ht="15.75">
      <c r="A41" s="354" t="s">
        <v>114</v>
      </c>
      <c r="B41" s="581" t="s">
        <v>130</v>
      </c>
      <c r="C41" s="175">
        <v>3</v>
      </c>
      <c r="D41" s="176"/>
      <c r="E41" s="176"/>
      <c r="F41" s="177"/>
      <c r="G41" s="178">
        <v>5</v>
      </c>
      <c r="H41" s="179">
        <f>G41*30</f>
        <v>150</v>
      </c>
      <c r="I41" s="180">
        <f>J41+K41+L41</f>
        <v>75</v>
      </c>
      <c r="J41" s="176">
        <v>45</v>
      </c>
      <c r="K41" s="176">
        <v>15</v>
      </c>
      <c r="L41" s="176">
        <v>15</v>
      </c>
      <c r="M41" s="177">
        <f>H41-I41</f>
        <v>75</v>
      </c>
      <c r="N41" s="183"/>
      <c r="O41" s="181"/>
      <c r="P41" s="177"/>
      <c r="Q41" s="180">
        <v>5</v>
      </c>
      <c r="R41" s="181"/>
      <c r="S41" s="177"/>
      <c r="T41" s="180"/>
      <c r="U41" s="181"/>
      <c r="V41" s="177"/>
      <c r="W41" s="180"/>
      <c r="X41" s="182"/>
      <c r="AA41" s="144" t="b">
        <f t="shared" si="3"/>
        <v>1</v>
      </c>
      <c r="AB41" s="144" t="b">
        <f t="shared" si="4"/>
        <v>1</v>
      </c>
      <c r="AC41" s="144" t="b">
        <f t="shared" si="5"/>
        <v>1</v>
      </c>
      <c r="AD41" s="144" t="b">
        <f t="shared" si="6"/>
        <v>0</v>
      </c>
      <c r="AE41" s="144" t="b">
        <f t="shared" si="7"/>
        <v>1</v>
      </c>
      <c r="AF41" s="144" t="b">
        <f t="shared" si="8"/>
        <v>1</v>
      </c>
      <c r="AG41" s="144" t="b">
        <f t="shared" si="9"/>
        <v>1</v>
      </c>
      <c r="AH41" s="144" t="b">
        <f t="shared" si="10"/>
        <v>1</v>
      </c>
      <c r="AI41" s="144" t="b">
        <f t="shared" si="11"/>
        <v>1</v>
      </c>
      <c r="AJ41" s="144" t="b">
        <f t="shared" si="12"/>
        <v>1</v>
      </c>
      <c r="AK41" s="144" t="b">
        <f t="shared" si="13"/>
        <v>1</v>
      </c>
      <c r="AL41" s="144" t="b">
        <f>ISBLANK(#REF!)</f>
        <v>0</v>
      </c>
    </row>
    <row r="42" spans="1:38" s="56" customFormat="1" ht="16.5" thickBot="1">
      <c r="A42" s="353" t="s">
        <v>115</v>
      </c>
      <c r="B42" s="692" t="s">
        <v>131</v>
      </c>
      <c r="C42" s="188">
        <v>1</v>
      </c>
      <c r="D42" s="189"/>
      <c r="E42" s="189"/>
      <c r="F42" s="190"/>
      <c r="G42" s="191">
        <v>5</v>
      </c>
      <c r="H42" s="192">
        <f>G42*30</f>
        <v>150</v>
      </c>
      <c r="I42" s="193">
        <f>J42+K42+L42</f>
        <v>75</v>
      </c>
      <c r="J42" s="194">
        <v>45</v>
      </c>
      <c r="K42" s="194">
        <v>30</v>
      </c>
      <c r="L42" s="189"/>
      <c r="M42" s="195">
        <f>H42-I42</f>
        <v>75</v>
      </c>
      <c r="N42" s="183">
        <v>5</v>
      </c>
      <c r="O42" s="181"/>
      <c r="P42" s="177"/>
      <c r="Q42" s="180"/>
      <c r="R42" s="181"/>
      <c r="S42" s="177"/>
      <c r="T42" s="180"/>
      <c r="U42" s="181"/>
      <c r="V42" s="177"/>
      <c r="W42" s="180"/>
      <c r="X42" s="182"/>
      <c r="AA42" s="144" t="b">
        <f t="shared" si="3"/>
        <v>0</v>
      </c>
      <c r="AB42" s="144" t="b">
        <f t="shared" si="4"/>
        <v>1</v>
      </c>
      <c r="AC42" s="144" t="b">
        <f t="shared" si="5"/>
        <v>1</v>
      </c>
      <c r="AD42" s="144" t="b">
        <f t="shared" si="6"/>
        <v>1</v>
      </c>
      <c r="AE42" s="144" t="b">
        <f t="shared" si="7"/>
        <v>1</v>
      </c>
      <c r="AF42" s="144" t="b">
        <f t="shared" si="8"/>
        <v>1</v>
      </c>
      <c r="AG42" s="144" t="b">
        <f t="shared" si="9"/>
        <v>1</v>
      </c>
      <c r="AH42" s="144" t="b">
        <f t="shared" si="10"/>
        <v>1</v>
      </c>
      <c r="AI42" s="144" t="b">
        <f t="shared" si="11"/>
        <v>1</v>
      </c>
      <c r="AJ42" s="144" t="b">
        <f t="shared" si="12"/>
        <v>1</v>
      </c>
      <c r="AK42" s="144" t="b">
        <f t="shared" si="13"/>
        <v>1</v>
      </c>
      <c r="AL42" s="144" t="b">
        <f>ISBLANK(#REF!)</f>
        <v>0</v>
      </c>
    </row>
    <row r="43" spans="1:39" s="54" customFormat="1" ht="30" customHeight="1" thickBot="1">
      <c r="A43" s="1061" t="s">
        <v>86</v>
      </c>
      <c r="B43" s="1062"/>
      <c r="C43" s="1062"/>
      <c r="D43" s="1062"/>
      <c r="E43" s="1062"/>
      <c r="F43" s="1063"/>
      <c r="G43" s="82">
        <f>G11+G16+G19+G20+G21+G25+G27+G31+G38+G42+G35+G26</f>
        <v>73</v>
      </c>
      <c r="H43" s="453">
        <f aca="true" t="shared" si="16" ref="H43:M43">H11+H16+H19+H20+H21+H25+H27+H31+H38+H42+H35+H26</f>
        <v>2190</v>
      </c>
      <c r="I43" s="453">
        <f t="shared" si="16"/>
        <v>1035</v>
      </c>
      <c r="J43" s="453">
        <f t="shared" si="16"/>
        <v>459</v>
      </c>
      <c r="K43" s="453">
        <f t="shared" si="16"/>
        <v>129</v>
      </c>
      <c r="L43" s="453">
        <f t="shared" si="16"/>
        <v>455</v>
      </c>
      <c r="M43" s="453">
        <f t="shared" si="16"/>
        <v>1155</v>
      </c>
      <c r="N43" s="462">
        <f>SUM(N11:N42)</f>
        <v>24</v>
      </c>
      <c r="O43" s="462">
        <f aca="true" t="shared" si="17" ref="O43:X43">SUM(O11:O42)</f>
        <v>23</v>
      </c>
      <c r="P43" s="462">
        <f t="shared" si="17"/>
        <v>26</v>
      </c>
      <c r="Q43" s="462">
        <f t="shared" si="17"/>
        <v>14</v>
      </c>
      <c r="R43" s="462">
        <f t="shared" si="17"/>
        <v>0</v>
      </c>
      <c r="S43" s="462">
        <f t="shared" si="17"/>
        <v>0</v>
      </c>
      <c r="T43" s="462">
        <f t="shared" si="17"/>
        <v>0</v>
      </c>
      <c r="U43" s="462">
        <f t="shared" si="17"/>
        <v>0</v>
      </c>
      <c r="V43" s="462">
        <f t="shared" si="17"/>
        <v>0</v>
      </c>
      <c r="W43" s="462">
        <f t="shared" si="17"/>
        <v>0</v>
      </c>
      <c r="X43" s="462">
        <f t="shared" si="17"/>
        <v>2</v>
      </c>
      <c r="Y43" s="588"/>
      <c r="Z43" s="77"/>
      <c r="AA43" s="433">
        <f aca="true" t="shared" si="18" ref="AA43:AL43">SUMIF(AA11:AA42,FALSE,$G11:$G42)</f>
        <v>27</v>
      </c>
      <c r="AB43" s="433">
        <f t="shared" si="18"/>
        <v>12</v>
      </c>
      <c r="AC43" s="433">
        <f t="shared" si="18"/>
        <v>15.5</v>
      </c>
      <c r="AD43" s="433">
        <f t="shared" si="18"/>
        <v>14</v>
      </c>
      <c r="AE43" s="433">
        <f t="shared" si="18"/>
        <v>0</v>
      </c>
      <c r="AF43" s="433">
        <f t="shared" si="18"/>
        <v>0</v>
      </c>
      <c r="AG43" s="433">
        <f t="shared" si="18"/>
        <v>0</v>
      </c>
      <c r="AH43" s="433">
        <f t="shared" si="18"/>
        <v>0</v>
      </c>
      <c r="AI43" s="433">
        <f t="shared" si="18"/>
        <v>0</v>
      </c>
      <c r="AJ43" s="433">
        <f t="shared" si="18"/>
        <v>0</v>
      </c>
      <c r="AK43" s="433">
        <f t="shared" si="18"/>
        <v>2</v>
      </c>
      <c r="AL43" s="433">
        <f t="shared" si="18"/>
        <v>126.5</v>
      </c>
      <c r="AM43" s="430">
        <f>SUM(AA43:AL43)</f>
        <v>197</v>
      </c>
    </row>
    <row r="44" spans="1:39" s="54" customFormat="1" ht="13.5" customHeight="1" thickBot="1">
      <c r="A44" s="324"/>
      <c r="B44" s="325"/>
      <c r="C44" s="325"/>
      <c r="D44" s="325"/>
      <c r="E44" s="325"/>
      <c r="F44" s="325"/>
      <c r="G44" s="329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77"/>
      <c r="Z44" s="77"/>
      <c r="AA44" s="133" t="s">
        <v>43</v>
      </c>
      <c r="AB44" s="432">
        <f>AA43+AB43+AC43</f>
        <v>54.5</v>
      </c>
      <c r="AC44" s="133"/>
      <c r="AD44" s="133" t="s">
        <v>44</v>
      </c>
      <c r="AE44" s="432">
        <f>AD43+AE43+AF43</f>
        <v>14</v>
      </c>
      <c r="AF44" s="133"/>
      <c r="AG44" s="133" t="s">
        <v>45</v>
      </c>
      <c r="AH44" s="432">
        <f>AG43+AH43+AI43</f>
        <v>0</v>
      </c>
      <c r="AI44" s="133"/>
      <c r="AJ44" s="133" t="s">
        <v>46</v>
      </c>
      <c r="AK44" s="432">
        <f>AJ43+AK43+AL43</f>
        <v>128.5</v>
      </c>
      <c r="AL44" s="133"/>
      <c r="AM44" s="430">
        <f>AB44+AE44+AH44+AK44</f>
        <v>197</v>
      </c>
    </row>
    <row r="45" spans="1:39" s="54" customFormat="1" ht="16.5" thickBot="1">
      <c r="A45" s="1116" t="s">
        <v>235</v>
      </c>
      <c r="B45" s="1117"/>
      <c r="C45" s="1117"/>
      <c r="D45" s="1117"/>
      <c r="E45" s="1117"/>
      <c r="F45" s="1117"/>
      <c r="G45" s="1117"/>
      <c r="H45" s="1117"/>
      <c r="I45" s="1117"/>
      <c r="J45" s="1117"/>
      <c r="K45" s="1117"/>
      <c r="L45" s="1117"/>
      <c r="M45" s="1117"/>
      <c r="N45" s="1117"/>
      <c r="O45" s="1117"/>
      <c r="P45" s="1117"/>
      <c r="Q45" s="1117"/>
      <c r="R45" s="1117"/>
      <c r="S45" s="1117"/>
      <c r="T45" s="1117"/>
      <c r="U45" s="1117"/>
      <c r="V45" s="1117"/>
      <c r="W45" s="1117"/>
      <c r="X45" s="1117"/>
      <c r="Y45" s="77"/>
      <c r="Z45" s="77"/>
      <c r="AA45" s="393"/>
      <c r="AB45" s="393"/>
      <c r="AC45" s="393"/>
      <c r="AD45" s="393"/>
      <c r="AE45" s="393"/>
      <c r="AF45" s="393"/>
      <c r="AG45" s="393"/>
      <c r="AH45" s="393"/>
      <c r="AI45" s="393"/>
      <c r="AJ45" s="393"/>
      <c r="AK45" s="393"/>
      <c r="AL45" s="393"/>
      <c r="AM45" s="146"/>
    </row>
    <row r="46" spans="1:39" s="54" customFormat="1" ht="15.75">
      <c r="A46" s="356" t="s">
        <v>160</v>
      </c>
      <c r="B46" s="476" t="s">
        <v>116</v>
      </c>
      <c r="C46" s="389"/>
      <c r="D46" s="335" t="s">
        <v>64</v>
      </c>
      <c r="E46" s="335"/>
      <c r="F46" s="336"/>
      <c r="G46" s="337">
        <v>3</v>
      </c>
      <c r="H46" s="392">
        <f>G46*30</f>
        <v>90</v>
      </c>
      <c r="I46" s="390">
        <f>J46+K46+L46</f>
        <v>45</v>
      </c>
      <c r="J46" s="200">
        <v>27</v>
      </c>
      <c r="K46" s="200">
        <v>9</v>
      </c>
      <c r="L46" s="200">
        <v>9</v>
      </c>
      <c r="M46" s="201">
        <f>H46-I46</f>
        <v>45</v>
      </c>
      <c r="N46" s="338"/>
      <c r="O46" s="339"/>
      <c r="P46" s="336"/>
      <c r="Q46" s="340"/>
      <c r="R46" s="339">
        <v>5</v>
      </c>
      <c r="S46" s="336"/>
      <c r="T46" s="340"/>
      <c r="U46" s="339"/>
      <c r="V46" s="391"/>
      <c r="W46" s="233"/>
      <c r="X46" s="235"/>
      <c r="Y46" s="77"/>
      <c r="Z46" s="77"/>
      <c r="AA46" s="431" t="b">
        <f aca="true" t="shared" si="19" ref="AA46:AA72">ISBLANK(N46)</f>
        <v>1</v>
      </c>
      <c r="AB46" s="431" t="b">
        <f aca="true" t="shared" si="20" ref="AB46:AB72">ISBLANK(O46)</f>
        <v>1</v>
      </c>
      <c r="AC46" s="431" t="b">
        <f aca="true" t="shared" si="21" ref="AC46:AC72">ISBLANK(P46)</f>
        <v>1</v>
      </c>
      <c r="AD46" s="431" t="b">
        <f aca="true" t="shared" si="22" ref="AD46:AD72">ISBLANK(Q46)</f>
        <v>1</v>
      </c>
      <c r="AE46" s="431" t="b">
        <f aca="true" t="shared" si="23" ref="AE46:AE72">ISBLANK(R46)</f>
        <v>0</v>
      </c>
      <c r="AF46" s="431" t="b">
        <f aca="true" t="shared" si="24" ref="AF46:AF72">ISBLANK(S46)</f>
        <v>1</v>
      </c>
      <c r="AG46" s="431" t="b">
        <f aca="true" t="shared" si="25" ref="AG46:AG72">ISBLANK(T46)</f>
        <v>1</v>
      </c>
      <c r="AH46" s="431" t="b">
        <f aca="true" t="shared" si="26" ref="AH46:AH72">ISBLANK(U46)</f>
        <v>1</v>
      </c>
      <c r="AI46" s="431" t="b">
        <f aca="true" t="shared" si="27" ref="AI46:AI72">ISBLANK(V46)</f>
        <v>1</v>
      </c>
      <c r="AJ46" s="431" t="b">
        <f aca="true" t="shared" si="28" ref="AJ46:AJ72">ISBLANK(W46)</f>
        <v>1</v>
      </c>
      <c r="AK46" s="431" t="b">
        <f aca="true" t="shared" si="29" ref="AK46:AK72">ISBLANK(X46)</f>
        <v>1</v>
      </c>
      <c r="AL46" s="431" t="b">
        <f>ISBLANK(#REF!)</f>
        <v>0</v>
      </c>
      <c r="AM46" s="146"/>
    </row>
    <row r="47" spans="1:39" s="54" customFormat="1" ht="15.75">
      <c r="A47" s="610"/>
      <c r="B47" s="681" t="s">
        <v>128</v>
      </c>
      <c r="C47" s="175"/>
      <c r="D47" s="176"/>
      <c r="E47" s="176"/>
      <c r="F47" s="177"/>
      <c r="G47" s="173">
        <f>G48+G49</f>
        <v>5</v>
      </c>
      <c r="H47" s="184">
        <f aca="true" t="shared" si="30" ref="H47:M47">H48+H49</f>
        <v>150</v>
      </c>
      <c r="I47" s="185">
        <f t="shared" si="30"/>
        <v>81</v>
      </c>
      <c r="J47" s="186">
        <f t="shared" si="30"/>
        <v>45</v>
      </c>
      <c r="K47" s="186">
        <f t="shared" si="30"/>
        <v>9</v>
      </c>
      <c r="L47" s="186">
        <f t="shared" si="30"/>
        <v>27</v>
      </c>
      <c r="M47" s="187">
        <f t="shared" si="30"/>
        <v>69</v>
      </c>
      <c r="N47" s="183"/>
      <c r="O47" s="181"/>
      <c r="P47" s="177"/>
      <c r="Q47" s="180"/>
      <c r="R47" s="181"/>
      <c r="S47" s="177"/>
      <c r="T47" s="301"/>
      <c r="U47" s="298"/>
      <c r="V47" s="612"/>
      <c r="W47" s="613"/>
      <c r="X47" s="614"/>
      <c r="Y47" s="77"/>
      <c r="Z47" s="77"/>
      <c r="AA47" s="431"/>
      <c r="AB47" s="431"/>
      <c r="AC47" s="431"/>
      <c r="AD47" s="431"/>
      <c r="AE47" s="431"/>
      <c r="AF47" s="431"/>
      <c r="AG47" s="431"/>
      <c r="AH47" s="431"/>
      <c r="AI47" s="431"/>
      <c r="AJ47" s="431"/>
      <c r="AK47" s="431"/>
      <c r="AL47" s="431"/>
      <c r="AM47" s="146"/>
    </row>
    <row r="48" spans="1:39" s="54" customFormat="1" ht="15.75">
      <c r="A48" s="610"/>
      <c r="B48" s="615" t="s">
        <v>128</v>
      </c>
      <c r="C48" s="175"/>
      <c r="D48" s="176"/>
      <c r="E48" s="176"/>
      <c r="F48" s="177"/>
      <c r="G48" s="178">
        <v>2.5</v>
      </c>
      <c r="H48" s="179">
        <f>G48*30</f>
        <v>75</v>
      </c>
      <c r="I48" s="180">
        <f>J48+K48+L48</f>
        <v>45</v>
      </c>
      <c r="J48" s="176">
        <v>27</v>
      </c>
      <c r="K48" s="176"/>
      <c r="L48" s="176">
        <v>18</v>
      </c>
      <c r="M48" s="177">
        <f>H48-I48</f>
        <v>30</v>
      </c>
      <c r="N48" s="183"/>
      <c r="O48" s="181"/>
      <c r="P48" s="177"/>
      <c r="Q48" s="180"/>
      <c r="R48" s="181">
        <v>5</v>
      </c>
      <c r="S48" s="177"/>
      <c r="T48" s="301"/>
      <c r="U48" s="298"/>
      <c r="V48" s="612"/>
      <c r="W48" s="613"/>
      <c r="X48" s="614"/>
      <c r="Y48" s="77"/>
      <c r="Z48" s="77"/>
      <c r="AA48" s="431"/>
      <c r="AB48" s="431"/>
      <c r="AC48" s="431"/>
      <c r="AD48" s="431"/>
      <c r="AE48" s="431"/>
      <c r="AF48" s="431"/>
      <c r="AG48" s="431"/>
      <c r="AH48" s="431"/>
      <c r="AI48" s="431"/>
      <c r="AJ48" s="431"/>
      <c r="AK48" s="431"/>
      <c r="AL48" s="431"/>
      <c r="AM48" s="146"/>
    </row>
    <row r="49" spans="1:39" s="54" customFormat="1" ht="15.75">
      <c r="A49" s="610"/>
      <c r="B49" s="615" t="s">
        <v>128</v>
      </c>
      <c r="C49" s="175" t="s">
        <v>65</v>
      </c>
      <c r="D49" s="176"/>
      <c r="E49" s="176"/>
      <c r="F49" s="177"/>
      <c r="G49" s="178">
        <v>2.5</v>
      </c>
      <c r="H49" s="179">
        <f>G49*30</f>
        <v>75</v>
      </c>
      <c r="I49" s="180">
        <f>J49+K49+L49</f>
        <v>36</v>
      </c>
      <c r="J49" s="176">
        <v>18</v>
      </c>
      <c r="K49" s="176">
        <v>9</v>
      </c>
      <c r="L49" s="176">
        <v>9</v>
      </c>
      <c r="M49" s="177">
        <f>H49-I49</f>
        <v>39</v>
      </c>
      <c r="N49" s="183"/>
      <c r="O49" s="181"/>
      <c r="P49" s="177"/>
      <c r="Q49" s="180"/>
      <c r="R49" s="181"/>
      <c r="S49" s="177">
        <v>4</v>
      </c>
      <c r="T49" s="301"/>
      <c r="U49" s="298"/>
      <c r="V49" s="612"/>
      <c r="W49" s="613"/>
      <c r="X49" s="614"/>
      <c r="Y49" s="77"/>
      <c r="Z49" s="77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146"/>
    </row>
    <row r="50" spans="1:38" s="56" customFormat="1" ht="15.75">
      <c r="A50" s="355" t="s">
        <v>196</v>
      </c>
      <c r="B50" s="682" t="s">
        <v>306</v>
      </c>
      <c r="C50" s="175"/>
      <c r="D50" s="176"/>
      <c r="E50" s="176"/>
      <c r="F50" s="177"/>
      <c r="G50" s="533">
        <f>SUM(G51:G54)</f>
        <v>10.5</v>
      </c>
      <c r="H50" s="344">
        <f aca="true" t="shared" si="31" ref="H50:M50">H51+H52+H53+H54</f>
        <v>315</v>
      </c>
      <c r="I50" s="345">
        <f t="shared" si="31"/>
        <v>171</v>
      </c>
      <c r="J50" s="345">
        <f t="shared" si="31"/>
        <v>78</v>
      </c>
      <c r="K50" s="345">
        <f t="shared" si="31"/>
        <v>24</v>
      </c>
      <c r="L50" s="345">
        <f t="shared" si="31"/>
        <v>69</v>
      </c>
      <c r="M50" s="346">
        <f t="shared" si="31"/>
        <v>144</v>
      </c>
      <c r="N50" s="162"/>
      <c r="O50" s="181"/>
      <c r="P50" s="177"/>
      <c r="Q50" s="180"/>
      <c r="R50" s="181"/>
      <c r="S50" s="177"/>
      <c r="T50" s="180"/>
      <c r="U50" s="181"/>
      <c r="V50" s="177"/>
      <c r="W50" s="180"/>
      <c r="X50" s="182"/>
      <c r="AA50" s="431" t="b">
        <f t="shared" si="19"/>
        <v>1</v>
      </c>
      <c r="AB50" s="431" t="b">
        <f t="shared" si="20"/>
        <v>1</v>
      </c>
      <c r="AC50" s="431" t="b">
        <f t="shared" si="21"/>
        <v>1</v>
      </c>
      <c r="AD50" s="431" t="b">
        <f t="shared" si="22"/>
        <v>1</v>
      </c>
      <c r="AE50" s="431" t="b">
        <f t="shared" si="23"/>
        <v>1</v>
      </c>
      <c r="AF50" s="431" t="b">
        <f t="shared" si="24"/>
        <v>1</v>
      </c>
      <c r="AG50" s="431" t="b">
        <f t="shared" si="25"/>
        <v>1</v>
      </c>
      <c r="AH50" s="431" t="b">
        <f t="shared" si="26"/>
        <v>1</v>
      </c>
      <c r="AI50" s="431" t="b">
        <f t="shared" si="27"/>
        <v>1</v>
      </c>
      <c r="AJ50" s="431" t="b">
        <f t="shared" si="28"/>
        <v>1</v>
      </c>
      <c r="AK50" s="431" t="b">
        <f t="shared" si="29"/>
        <v>1</v>
      </c>
      <c r="AL50" s="431" t="b">
        <f>ISBLANK(#REF!)</f>
        <v>0</v>
      </c>
    </row>
    <row r="51" spans="1:38" s="56" customFormat="1" ht="28.5" customHeight="1">
      <c r="A51" s="355" t="s">
        <v>161</v>
      </c>
      <c r="B51" s="589" t="s">
        <v>258</v>
      </c>
      <c r="C51" s="175"/>
      <c r="D51" s="176" t="s">
        <v>65</v>
      </c>
      <c r="E51" s="176"/>
      <c r="F51" s="177"/>
      <c r="G51" s="534">
        <v>4</v>
      </c>
      <c r="H51" s="179">
        <f aca="true" t="shared" si="32" ref="H51:H58">G51*30</f>
        <v>120</v>
      </c>
      <c r="I51" s="180">
        <f aca="true" t="shared" si="33" ref="I51:I58">J51+K51+L51</f>
        <v>45</v>
      </c>
      <c r="J51" s="176">
        <v>18</v>
      </c>
      <c r="K51" s="176">
        <v>9</v>
      </c>
      <c r="L51" s="176">
        <v>18</v>
      </c>
      <c r="M51" s="177">
        <f aca="true" t="shared" si="34" ref="M51:M58">H51-I51</f>
        <v>75</v>
      </c>
      <c r="N51" s="183"/>
      <c r="O51" s="181"/>
      <c r="P51" s="177"/>
      <c r="Q51" s="180"/>
      <c r="R51" s="181"/>
      <c r="S51" s="177">
        <v>5</v>
      </c>
      <c r="T51" s="180"/>
      <c r="U51" s="181"/>
      <c r="V51" s="177"/>
      <c r="W51" s="180"/>
      <c r="X51" s="182"/>
      <c r="AA51" s="431" t="b">
        <f t="shared" si="19"/>
        <v>1</v>
      </c>
      <c r="AB51" s="431" t="b">
        <f t="shared" si="20"/>
        <v>1</v>
      </c>
      <c r="AC51" s="431" t="b">
        <f t="shared" si="21"/>
        <v>1</v>
      </c>
      <c r="AD51" s="431" t="b">
        <f t="shared" si="22"/>
        <v>1</v>
      </c>
      <c r="AE51" s="431" t="b">
        <f t="shared" si="23"/>
        <v>1</v>
      </c>
      <c r="AF51" s="431" t="b">
        <f t="shared" si="24"/>
        <v>0</v>
      </c>
      <c r="AG51" s="431" t="b">
        <f t="shared" si="25"/>
        <v>1</v>
      </c>
      <c r="AH51" s="431" t="b">
        <f t="shared" si="26"/>
        <v>1</v>
      </c>
      <c r="AI51" s="431" t="b">
        <f t="shared" si="27"/>
        <v>1</v>
      </c>
      <c r="AJ51" s="431" t="b">
        <f t="shared" si="28"/>
        <v>1</v>
      </c>
      <c r="AK51" s="431" t="b">
        <f t="shared" si="29"/>
        <v>1</v>
      </c>
      <c r="AL51" s="431" t="b">
        <f>ISBLANK(#REF!)</f>
        <v>0</v>
      </c>
    </row>
    <row r="52" spans="1:38" s="56" customFormat="1" ht="30" customHeight="1">
      <c r="A52" s="355" t="s">
        <v>162</v>
      </c>
      <c r="B52" s="589" t="s">
        <v>258</v>
      </c>
      <c r="C52" s="175">
        <v>5</v>
      </c>
      <c r="D52" s="176"/>
      <c r="E52" s="176"/>
      <c r="F52" s="177"/>
      <c r="G52" s="178">
        <v>4.5</v>
      </c>
      <c r="H52" s="343">
        <f t="shared" si="32"/>
        <v>135</v>
      </c>
      <c r="I52" s="162">
        <f t="shared" si="33"/>
        <v>90</v>
      </c>
      <c r="J52" s="163">
        <v>60</v>
      </c>
      <c r="K52" s="163">
        <v>15</v>
      </c>
      <c r="L52" s="163">
        <v>15</v>
      </c>
      <c r="M52" s="164">
        <f t="shared" si="34"/>
        <v>45</v>
      </c>
      <c r="N52" s="165"/>
      <c r="O52" s="166"/>
      <c r="P52" s="164"/>
      <c r="Q52" s="180"/>
      <c r="R52" s="181"/>
      <c r="S52" s="177"/>
      <c r="T52" s="180">
        <v>6</v>
      </c>
      <c r="U52" s="181"/>
      <c r="V52" s="177"/>
      <c r="W52" s="180"/>
      <c r="X52" s="182"/>
      <c r="AA52" s="431" t="b">
        <f t="shared" si="19"/>
        <v>1</v>
      </c>
      <c r="AB52" s="431" t="b">
        <f t="shared" si="20"/>
        <v>1</v>
      </c>
      <c r="AC52" s="431" t="b">
        <f t="shared" si="21"/>
        <v>1</v>
      </c>
      <c r="AD52" s="431" t="b">
        <f t="shared" si="22"/>
        <v>1</v>
      </c>
      <c r="AE52" s="431" t="b">
        <f t="shared" si="23"/>
        <v>1</v>
      </c>
      <c r="AF52" s="431" t="b">
        <f t="shared" si="24"/>
        <v>1</v>
      </c>
      <c r="AG52" s="431" t="b">
        <f t="shared" si="25"/>
        <v>0</v>
      </c>
      <c r="AH52" s="431" t="b">
        <f t="shared" si="26"/>
        <v>1</v>
      </c>
      <c r="AI52" s="431" t="b">
        <f t="shared" si="27"/>
        <v>1</v>
      </c>
      <c r="AJ52" s="431" t="b">
        <f t="shared" si="28"/>
        <v>1</v>
      </c>
      <c r="AK52" s="431" t="b">
        <f t="shared" si="29"/>
        <v>1</v>
      </c>
      <c r="AL52" s="431" t="b">
        <f>ISBLANK(#REF!)</f>
        <v>0</v>
      </c>
    </row>
    <row r="53" spans="1:38" s="56" customFormat="1" ht="31.5">
      <c r="A53" s="355" t="s">
        <v>247</v>
      </c>
      <c r="B53" s="589" t="s">
        <v>259</v>
      </c>
      <c r="C53" s="175"/>
      <c r="D53" s="176"/>
      <c r="E53" s="176"/>
      <c r="F53" s="177"/>
      <c r="G53" s="399">
        <v>1</v>
      </c>
      <c r="H53" s="400">
        <f t="shared" si="32"/>
        <v>30</v>
      </c>
      <c r="I53" s="401">
        <f t="shared" si="33"/>
        <v>18</v>
      </c>
      <c r="J53" s="402"/>
      <c r="K53" s="403"/>
      <c r="L53" s="403">
        <v>18</v>
      </c>
      <c r="M53" s="404">
        <f t="shared" si="34"/>
        <v>12</v>
      </c>
      <c r="N53" s="302"/>
      <c r="O53" s="298"/>
      <c r="P53" s="300"/>
      <c r="Q53" s="180"/>
      <c r="R53" s="181"/>
      <c r="S53" s="177"/>
      <c r="T53" s="180"/>
      <c r="U53" s="181">
        <v>2</v>
      </c>
      <c r="V53" s="177"/>
      <c r="W53" s="180"/>
      <c r="X53" s="182"/>
      <c r="AA53" s="431" t="b">
        <f t="shared" si="19"/>
        <v>1</v>
      </c>
      <c r="AB53" s="431" t="b">
        <f t="shared" si="20"/>
        <v>1</v>
      </c>
      <c r="AC53" s="431" t="b">
        <f t="shared" si="21"/>
        <v>1</v>
      </c>
      <c r="AD53" s="431" t="b">
        <f t="shared" si="22"/>
        <v>1</v>
      </c>
      <c r="AE53" s="431" t="b">
        <f t="shared" si="23"/>
        <v>1</v>
      </c>
      <c r="AF53" s="431" t="b">
        <f t="shared" si="24"/>
        <v>1</v>
      </c>
      <c r="AG53" s="431" t="b">
        <f t="shared" si="25"/>
        <v>1</v>
      </c>
      <c r="AH53" s="431" t="b">
        <f t="shared" si="26"/>
        <v>0</v>
      </c>
      <c r="AI53" s="431" t="b">
        <f t="shared" si="27"/>
        <v>1</v>
      </c>
      <c r="AJ53" s="431" t="b">
        <f t="shared" si="28"/>
        <v>1</v>
      </c>
      <c r="AK53" s="431" t="b">
        <f t="shared" si="29"/>
        <v>1</v>
      </c>
      <c r="AL53" s="431" t="b">
        <f>ISBLANK(#REF!)</f>
        <v>0</v>
      </c>
    </row>
    <row r="54" spans="1:38" s="56" customFormat="1" ht="32.25" customHeight="1">
      <c r="A54" s="355" t="s">
        <v>248</v>
      </c>
      <c r="B54" s="589" t="s">
        <v>260</v>
      </c>
      <c r="C54" s="175"/>
      <c r="D54" s="176"/>
      <c r="E54" s="488" t="s">
        <v>67</v>
      </c>
      <c r="F54" s="177"/>
      <c r="G54" s="399">
        <v>1</v>
      </c>
      <c r="H54" s="400">
        <f t="shared" si="32"/>
        <v>30</v>
      </c>
      <c r="I54" s="405">
        <f t="shared" si="33"/>
        <v>18</v>
      </c>
      <c r="J54" s="402"/>
      <c r="K54" s="403"/>
      <c r="L54" s="403">
        <v>18</v>
      </c>
      <c r="M54" s="406">
        <f t="shared" si="34"/>
        <v>12</v>
      </c>
      <c r="N54" s="183"/>
      <c r="O54" s="181"/>
      <c r="P54" s="177"/>
      <c r="Q54" s="180"/>
      <c r="R54" s="181"/>
      <c r="S54" s="177"/>
      <c r="T54" s="180"/>
      <c r="U54" s="181"/>
      <c r="V54" s="177">
        <v>2</v>
      </c>
      <c r="W54" s="180"/>
      <c r="X54" s="182"/>
      <c r="AA54" s="431" t="b">
        <f t="shared" si="19"/>
        <v>1</v>
      </c>
      <c r="AB54" s="431" t="b">
        <f t="shared" si="20"/>
        <v>1</v>
      </c>
      <c r="AC54" s="431" t="b">
        <f t="shared" si="21"/>
        <v>1</v>
      </c>
      <c r="AD54" s="431" t="b">
        <f t="shared" si="22"/>
        <v>1</v>
      </c>
      <c r="AE54" s="431" t="b">
        <f t="shared" si="23"/>
        <v>1</v>
      </c>
      <c r="AF54" s="431" t="b">
        <f t="shared" si="24"/>
        <v>1</v>
      </c>
      <c r="AG54" s="431" t="b">
        <f t="shared" si="25"/>
        <v>1</v>
      </c>
      <c r="AH54" s="431" t="b">
        <f t="shared" si="26"/>
        <v>1</v>
      </c>
      <c r="AI54" s="431" t="b">
        <f t="shared" si="27"/>
        <v>0</v>
      </c>
      <c r="AJ54" s="431" t="b">
        <f t="shared" si="28"/>
        <v>1</v>
      </c>
      <c r="AK54" s="431" t="b">
        <f t="shared" si="29"/>
        <v>1</v>
      </c>
      <c r="AL54" s="431" t="b">
        <f>ISBLANK(#REF!)</f>
        <v>0</v>
      </c>
    </row>
    <row r="55" spans="1:39" s="54" customFormat="1" ht="33" customHeight="1">
      <c r="A55" s="394" t="s">
        <v>197</v>
      </c>
      <c r="B55" s="683" t="s">
        <v>118</v>
      </c>
      <c r="C55" s="407"/>
      <c r="D55" s="163"/>
      <c r="E55" s="163"/>
      <c r="F55" s="164"/>
      <c r="G55" s="138">
        <f>G56+G57</f>
        <v>7.5</v>
      </c>
      <c r="H55" s="168">
        <f>G55*30</f>
        <v>225</v>
      </c>
      <c r="I55" s="619">
        <f>I56+I57</f>
        <v>105</v>
      </c>
      <c r="J55" s="241">
        <f>J56+J57</f>
        <v>57</v>
      </c>
      <c r="K55" s="241">
        <f>K56+K57</f>
        <v>33</v>
      </c>
      <c r="L55" s="241">
        <f>L56+L57</f>
        <v>15</v>
      </c>
      <c r="M55" s="620">
        <f>M56+M57</f>
        <v>120</v>
      </c>
      <c r="N55" s="183"/>
      <c r="O55" s="181"/>
      <c r="P55" s="177"/>
      <c r="Q55" s="180"/>
      <c r="R55" s="181"/>
      <c r="S55" s="177"/>
      <c r="T55" s="180"/>
      <c r="U55" s="181"/>
      <c r="V55" s="182"/>
      <c r="W55" s="93"/>
      <c r="X55" s="101"/>
      <c r="Y55" s="77"/>
      <c r="Z55" s="77"/>
      <c r="AA55" s="431" t="b">
        <f t="shared" si="19"/>
        <v>1</v>
      </c>
      <c r="AB55" s="431" t="b">
        <f t="shared" si="20"/>
        <v>1</v>
      </c>
      <c r="AC55" s="431" t="b">
        <f t="shared" si="21"/>
        <v>1</v>
      </c>
      <c r="AD55" s="431" t="b">
        <f t="shared" si="22"/>
        <v>1</v>
      </c>
      <c r="AE55" s="431" t="b">
        <f t="shared" si="23"/>
        <v>1</v>
      </c>
      <c r="AF55" s="431" t="b">
        <f t="shared" si="24"/>
        <v>1</v>
      </c>
      <c r="AG55" s="431" t="b">
        <f t="shared" si="25"/>
        <v>1</v>
      </c>
      <c r="AH55" s="431" t="b">
        <f t="shared" si="26"/>
        <v>1</v>
      </c>
      <c r="AI55" s="431" t="b">
        <f t="shared" si="27"/>
        <v>1</v>
      </c>
      <c r="AJ55" s="431" t="b">
        <f t="shared" si="28"/>
        <v>1</v>
      </c>
      <c r="AK55" s="431" t="b">
        <f t="shared" si="29"/>
        <v>1</v>
      </c>
      <c r="AL55" s="431" t="b">
        <f>ISBLANK(#REF!)</f>
        <v>0</v>
      </c>
      <c r="AM55" s="146"/>
    </row>
    <row r="56" spans="1:39" s="54" customFormat="1" ht="33" customHeight="1">
      <c r="A56" s="616"/>
      <c r="B56" s="382" t="s">
        <v>118</v>
      </c>
      <c r="C56" s="407"/>
      <c r="D56" s="163">
        <v>5</v>
      </c>
      <c r="E56" s="163"/>
      <c r="F56" s="164"/>
      <c r="G56" s="292">
        <v>4</v>
      </c>
      <c r="H56" s="293">
        <f>G56*30</f>
        <v>120</v>
      </c>
      <c r="I56" s="162">
        <f>J56+K56+L56</f>
        <v>60</v>
      </c>
      <c r="J56" s="163">
        <v>30</v>
      </c>
      <c r="K56" s="163">
        <v>15</v>
      </c>
      <c r="L56" s="163">
        <v>15</v>
      </c>
      <c r="M56" s="164">
        <f>H56-I56</f>
        <v>60</v>
      </c>
      <c r="N56" s="165"/>
      <c r="O56" s="166"/>
      <c r="P56" s="164"/>
      <c r="Q56" s="162"/>
      <c r="R56" s="166"/>
      <c r="S56" s="164"/>
      <c r="T56" s="388">
        <v>4</v>
      </c>
      <c r="U56" s="165"/>
      <c r="V56" s="167"/>
      <c r="W56" s="617"/>
      <c r="X56" s="618"/>
      <c r="Y56" s="77"/>
      <c r="Z56" s="77"/>
      <c r="AA56" s="431"/>
      <c r="AB56" s="431"/>
      <c r="AC56" s="431"/>
      <c r="AD56" s="431"/>
      <c r="AE56" s="431"/>
      <c r="AF56" s="431"/>
      <c r="AG56" s="431"/>
      <c r="AH56" s="431"/>
      <c r="AI56" s="431"/>
      <c r="AJ56" s="431"/>
      <c r="AK56" s="431"/>
      <c r="AL56" s="431"/>
      <c r="AM56" s="146"/>
    </row>
    <row r="57" spans="1:39" s="54" customFormat="1" ht="33" customHeight="1">
      <c r="A57" s="616"/>
      <c r="B57" s="174" t="s">
        <v>118</v>
      </c>
      <c r="C57" s="175" t="s">
        <v>66</v>
      </c>
      <c r="D57" s="176"/>
      <c r="E57" s="176"/>
      <c r="F57" s="177"/>
      <c r="G57" s="621">
        <v>3.5</v>
      </c>
      <c r="H57" s="622">
        <f>G57*30</f>
        <v>105</v>
      </c>
      <c r="I57" s="623">
        <f>J57+K57+L57</f>
        <v>45</v>
      </c>
      <c r="J57" s="624">
        <v>27</v>
      </c>
      <c r="K57" s="624">
        <v>18</v>
      </c>
      <c r="L57" s="624"/>
      <c r="M57" s="625">
        <f>H57-I57</f>
        <v>60</v>
      </c>
      <c r="N57" s="183"/>
      <c r="O57" s="181"/>
      <c r="P57" s="177"/>
      <c r="Q57" s="180"/>
      <c r="R57" s="181"/>
      <c r="S57" s="177"/>
      <c r="T57" s="180"/>
      <c r="U57" s="181">
        <v>5</v>
      </c>
      <c r="V57" s="177"/>
      <c r="W57" s="617"/>
      <c r="X57" s="618"/>
      <c r="Y57" s="77"/>
      <c r="Z57" s="77"/>
      <c r="AA57" s="431"/>
      <c r="AB57" s="431"/>
      <c r="AC57" s="431"/>
      <c r="AD57" s="431"/>
      <c r="AE57" s="431"/>
      <c r="AF57" s="431"/>
      <c r="AG57" s="431"/>
      <c r="AH57" s="431"/>
      <c r="AI57" s="431"/>
      <c r="AJ57" s="431"/>
      <c r="AK57" s="431"/>
      <c r="AL57" s="431"/>
      <c r="AM57" s="146"/>
    </row>
    <row r="58" spans="1:38" s="139" customFormat="1" ht="18.75" customHeight="1">
      <c r="A58" s="408" t="s">
        <v>237</v>
      </c>
      <c r="B58" s="680" t="s">
        <v>121</v>
      </c>
      <c r="C58" s="175"/>
      <c r="D58" s="176">
        <v>7</v>
      </c>
      <c r="E58" s="176"/>
      <c r="F58" s="177"/>
      <c r="G58" s="173">
        <v>3</v>
      </c>
      <c r="H58" s="184">
        <f t="shared" si="32"/>
        <v>90</v>
      </c>
      <c r="I58" s="185">
        <f t="shared" si="33"/>
        <v>30</v>
      </c>
      <c r="J58" s="186">
        <v>20</v>
      </c>
      <c r="K58" s="186"/>
      <c r="L58" s="186">
        <v>10</v>
      </c>
      <c r="M58" s="187">
        <f t="shared" si="34"/>
        <v>60</v>
      </c>
      <c r="N58" s="183"/>
      <c r="O58" s="181"/>
      <c r="P58" s="177"/>
      <c r="Q58" s="180"/>
      <c r="R58" s="181"/>
      <c r="S58" s="177"/>
      <c r="T58" s="180"/>
      <c r="U58" s="181"/>
      <c r="V58" s="177"/>
      <c r="W58" s="180">
        <v>2</v>
      </c>
      <c r="X58" s="182"/>
      <c r="AA58" s="431" t="b">
        <f t="shared" si="19"/>
        <v>1</v>
      </c>
      <c r="AB58" s="431" t="b">
        <f t="shared" si="20"/>
        <v>1</v>
      </c>
      <c r="AC58" s="431" t="b">
        <f t="shared" si="21"/>
        <v>1</v>
      </c>
      <c r="AD58" s="431" t="b">
        <f t="shared" si="22"/>
        <v>1</v>
      </c>
      <c r="AE58" s="431" t="b">
        <f t="shared" si="23"/>
        <v>1</v>
      </c>
      <c r="AF58" s="431" t="b">
        <f t="shared" si="24"/>
        <v>1</v>
      </c>
      <c r="AG58" s="431" t="b">
        <f t="shared" si="25"/>
        <v>1</v>
      </c>
      <c r="AH58" s="431" t="b">
        <f t="shared" si="26"/>
        <v>1</v>
      </c>
      <c r="AI58" s="431" t="b">
        <f t="shared" si="27"/>
        <v>1</v>
      </c>
      <c r="AJ58" s="431" t="b">
        <f t="shared" si="28"/>
        <v>0</v>
      </c>
      <c r="AK58" s="431" t="b">
        <f t="shared" si="29"/>
        <v>1</v>
      </c>
      <c r="AL58" s="431" t="b">
        <f>ISBLANK(#REF!)</f>
        <v>0</v>
      </c>
    </row>
    <row r="59" spans="1:38" s="56" customFormat="1" ht="18.75" customHeight="1">
      <c r="A59" s="408" t="s">
        <v>238</v>
      </c>
      <c r="B59" s="680" t="s">
        <v>123</v>
      </c>
      <c r="C59" s="175"/>
      <c r="D59" s="176"/>
      <c r="E59" s="176"/>
      <c r="F59" s="177"/>
      <c r="G59" s="173">
        <f>G60+G61+G62</f>
        <v>7.5</v>
      </c>
      <c r="H59" s="184">
        <f>H60+H61+H62</f>
        <v>225</v>
      </c>
      <c r="I59" s="185">
        <f>I60+I61+I62</f>
        <v>132</v>
      </c>
      <c r="J59" s="186">
        <f>J60+J61+J62</f>
        <v>66</v>
      </c>
      <c r="K59" s="176"/>
      <c r="L59" s="186">
        <f>L60+L61+L62</f>
        <v>66</v>
      </c>
      <c r="M59" s="187">
        <f>M60+M61+M62</f>
        <v>93</v>
      </c>
      <c r="N59" s="183"/>
      <c r="O59" s="181"/>
      <c r="P59" s="177"/>
      <c r="Q59" s="180"/>
      <c r="R59" s="181"/>
      <c r="S59" s="177"/>
      <c r="T59" s="180"/>
      <c r="U59" s="181"/>
      <c r="V59" s="177"/>
      <c r="W59" s="180"/>
      <c r="X59" s="182"/>
      <c r="AA59" s="431" t="b">
        <f t="shared" si="19"/>
        <v>1</v>
      </c>
      <c r="AB59" s="431" t="b">
        <f t="shared" si="20"/>
        <v>1</v>
      </c>
      <c r="AC59" s="431" t="b">
        <f t="shared" si="21"/>
        <v>1</v>
      </c>
      <c r="AD59" s="431" t="b">
        <f t="shared" si="22"/>
        <v>1</v>
      </c>
      <c r="AE59" s="431" t="b">
        <f t="shared" si="23"/>
        <v>1</v>
      </c>
      <c r="AF59" s="431" t="b">
        <f t="shared" si="24"/>
        <v>1</v>
      </c>
      <c r="AG59" s="431" t="b">
        <f t="shared" si="25"/>
        <v>1</v>
      </c>
      <c r="AH59" s="431" t="b">
        <f t="shared" si="26"/>
        <v>1</v>
      </c>
      <c r="AI59" s="431" t="b">
        <f t="shared" si="27"/>
        <v>1</v>
      </c>
      <c r="AJ59" s="431" t="b">
        <f t="shared" si="28"/>
        <v>1</v>
      </c>
      <c r="AK59" s="431" t="b">
        <f t="shared" si="29"/>
        <v>1</v>
      </c>
      <c r="AL59" s="431" t="b">
        <f>ISBLANK(#REF!)</f>
        <v>0</v>
      </c>
    </row>
    <row r="60" spans="1:38" s="56" customFormat="1" ht="18.75" customHeight="1">
      <c r="A60" s="408" t="s">
        <v>287</v>
      </c>
      <c r="B60" s="581" t="s">
        <v>123</v>
      </c>
      <c r="C60" s="175"/>
      <c r="D60" s="176">
        <v>3</v>
      </c>
      <c r="E60" s="176"/>
      <c r="F60" s="177"/>
      <c r="G60" s="178">
        <v>3.5</v>
      </c>
      <c r="H60" s="179">
        <f>G60*30</f>
        <v>105</v>
      </c>
      <c r="I60" s="180">
        <f>J60+K60+L60</f>
        <v>60</v>
      </c>
      <c r="J60" s="176">
        <v>30</v>
      </c>
      <c r="K60" s="176"/>
      <c r="L60" s="176">
        <v>30</v>
      </c>
      <c r="M60" s="177">
        <f>H60-I60</f>
        <v>45</v>
      </c>
      <c r="N60" s="183"/>
      <c r="O60" s="181"/>
      <c r="P60" s="177"/>
      <c r="Q60" s="180">
        <v>4</v>
      </c>
      <c r="R60" s="181"/>
      <c r="S60" s="177"/>
      <c r="T60" s="180"/>
      <c r="U60" s="181"/>
      <c r="V60" s="177"/>
      <c r="W60" s="180"/>
      <c r="X60" s="182"/>
      <c r="AA60" s="431" t="b">
        <f t="shared" si="19"/>
        <v>1</v>
      </c>
      <c r="AB60" s="431" t="b">
        <f t="shared" si="20"/>
        <v>1</v>
      </c>
      <c r="AC60" s="431" t="b">
        <f t="shared" si="21"/>
        <v>1</v>
      </c>
      <c r="AD60" s="431" t="b">
        <f t="shared" si="22"/>
        <v>0</v>
      </c>
      <c r="AE60" s="431" t="b">
        <f t="shared" si="23"/>
        <v>1</v>
      </c>
      <c r="AF60" s="431" t="b">
        <f t="shared" si="24"/>
        <v>1</v>
      </c>
      <c r="AG60" s="431" t="b">
        <f t="shared" si="25"/>
        <v>1</v>
      </c>
      <c r="AH60" s="431" t="b">
        <f t="shared" si="26"/>
        <v>1</v>
      </c>
      <c r="AI60" s="431" t="b">
        <f t="shared" si="27"/>
        <v>1</v>
      </c>
      <c r="AJ60" s="431" t="b">
        <f t="shared" si="28"/>
        <v>1</v>
      </c>
      <c r="AK60" s="431" t="b">
        <f t="shared" si="29"/>
        <v>1</v>
      </c>
      <c r="AL60" s="431" t="b">
        <f>ISBLANK(#REF!)</f>
        <v>0</v>
      </c>
    </row>
    <row r="61" spans="1:38" s="56" customFormat="1" ht="18.75" customHeight="1">
      <c r="A61" s="408" t="s">
        <v>288</v>
      </c>
      <c r="B61" s="581" t="s">
        <v>123</v>
      </c>
      <c r="C61" s="175"/>
      <c r="D61" s="176"/>
      <c r="E61" s="176"/>
      <c r="F61" s="177"/>
      <c r="G61" s="178">
        <v>2</v>
      </c>
      <c r="H61" s="179">
        <f>G61*30</f>
        <v>60</v>
      </c>
      <c r="I61" s="180">
        <f>J61+K61+L61</f>
        <v>36</v>
      </c>
      <c r="J61" s="176">
        <v>18</v>
      </c>
      <c r="K61" s="176"/>
      <c r="L61" s="176">
        <v>18</v>
      </c>
      <c r="M61" s="177">
        <f>H61-I61</f>
        <v>24</v>
      </c>
      <c r="N61" s="183"/>
      <c r="O61" s="181"/>
      <c r="P61" s="177"/>
      <c r="Q61" s="180"/>
      <c r="R61" s="181">
        <v>4</v>
      </c>
      <c r="S61" s="177"/>
      <c r="T61" s="180"/>
      <c r="U61" s="181"/>
      <c r="V61" s="177"/>
      <c r="W61" s="180"/>
      <c r="X61" s="182"/>
      <c r="AA61" s="431" t="b">
        <f t="shared" si="19"/>
        <v>1</v>
      </c>
      <c r="AB61" s="431" t="b">
        <f t="shared" si="20"/>
        <v>1</v>
      </c>
      <c r="AC61" s="431" t="b">
        <f t="shared" si="21"/>
        <v>1</v>
      </c>
      <c r="AD61" s="431" t="b">
        <f t="shared" si="22"/>
        <v>1</v>
      </c>
      <c r="AE61" s="431" t="b">
        <f t="shared" si="23"/>
        <v>0</v>
      </c>
      <c r="AF61" s="431" t="b">
        <f t="shared" si="24"/>
        <v>1</v>
      </c>
      <c r="AG61" s="431" t="b">
        <f t="shared" si="25"/>
        <v>1</v>
      </c>
      <c r="AH61" s="431" t="b">
        <f t="shared" si="26"/>
        <v>1</v>
      </c>
      <c r="AI61" s="431" t="b">
        <f t="shared" si="27"/>
        <v>1</v>
      </c>
      <c r="AJ61" s="431" t="b">
        <f t="shared" si="28"/>
        <v>1</v>
      </c>
      <c r="AK61" s="431" t="b">
        <f t="shared" si="29"/>
        <v>1</v>
      </c>
      <c r="AL61" s="431" t="b">
        <f>ISBLANK(#REF!)</f>
        <v>0</v>
      </c>
    </row>
    <row r="62" spans="1:38" s="56" customFormat="1" ht="18.75" customHeight="1">
      <c r="A62" s="398" t="s">
        <v>289</v>
      </c>
      <c r="B62" s="573" t="s">
        <v>123</v>
      </c>
      <c r="C62" s="172" t="s">
        <v>65</v>
      </c>
      <c r="D62" s="163"/>
      <c r="E62" s="176"/>
      <c r="F62" s="177"/>
      <c r="G62" s="178">
        <v>2</v>
      </c>
      <c r="H62" s="179">
        <f>G62*30</f>
        <v>60</v>
      </c>
      <c r="I62" s="180">
        <f>J62+K62+L62</f>
        <v>36</v>
      </c>
      <c r="J62" s="176">
        <v>18</v>
      </c>
      <c r="K62" s="176"/>
      <c r="L62" s="176">
        <v>18</v>
      </c>
      <c r="M62" s="177">
        <f>H62-I62</f>
        <v>24</v>
      </c>
      <c r="N62" s="183"/>
      <c r="O62" s="181"/>
      <c r="P62" s="177"/>
      <c r="Q62" s="180"/>
      <c r="R62" s="181"/>
      <c r="S62" s="177">
        <v>4</v>
      </c>
      <c r="T62" s="180"/>
      <c r="U62" s="181"/>
      <c r="V62" s="177"/>
      <c r="W62" s="180"/>
      <c r="X62" s="182"/>
      <c r="AA62" s="431" t="b">
        <f t="shared" si="19"/>
        <v>1</v>
      </c>
      <c r="AB62" s="431" t="b">
        <f t="shared" si="20"/>
        <v>1</v>
      </c>
      <c r="AC62" s="431" t="b">
        <f t="shared" si="21"/>
        <v>1</v>
      </c>
      <c r="AD62" s="431" t="b">
        <f t="shared" si="22"/>
        <v>1</v>
      </c>
      <c r="AE62" s="431" t="b">
        <f t="shared" si="23"/>
        <v>1</v>
      </c>
      <c r="AF62" s="431" t="b">
        <f t="shared" si="24"/>
        <v>0</v>
      </c>
      <c r="AG62" s="431" t="b">
        <f t="shared" si="25"/>
        <v>1</v>
      </c>
      <c r="AH62" s="431" t="b">
        <f t="shared" si="26"/>
        <v>1</v>
      </c>
      <c r="AI62" s="431" t="b">
        <f t="shared" si="27"/>
        <v>1</v>
      </c>
      <c r="AJ62" s="431" t="b">
        <f t="shared" si="28"/>
        <v>1</v>
      </c>
      <c r="AK62" s="431" t="b">
        <f t="shared" si="29"/>
        <v>1</v>
      </c>
      <c r="AL62" s="431" t="b">
        <f>ISBLANK(#REF!)</f>
        <v>0</v>
      </c>
    </row>
    <row r="63" spans="1:39" s="54" customFormat="1" ht="18.75" customHeight="1">
      <c r="A63" s="356" t="s">
        <v>241</v>
      </c>
      <c r="B63" s="684" t="s">
        <v>166</v>
      </c>
      <c r="C63" s="115"/>
      <c r="D63" s="114" t="s">
        <v>67</v>
      </c>
      <c r="E63" s="71"/>
      <c r="F63" s="92"/>
      <c r="G63" s="90">
        <v>3</v>
      </c>
      <c r="H63" s="91">
        <f>G63*30</f>
        <v>90</v>
      </c>
      <c r="I63" s="93">
        <f>J63+K63+L63</f>
        <v>36</v>
      </c>
      <c r="J63" s="101">
        <v>18</v>
      </c>
      <c r="K63" s="101"/>
      <c r="L63" s="101">
        <v>18</v>
      </c>
      <c r="M63" s="92">
        <f>H63-I63</f>
        <v>54</v>
      </c>
      <c r="N63" s="73"/>
      <c r="O63" s="71"/>
      <c r="P63" s="72"/>
      <c r="Q63" s="314"/>
      <c r="R63" s="71"/>
      <c r="S63" s="315"/>
      <c r="T63" s="73"/>
      <c r="U63" s="71"/>
      <c r="V63" s="72">
        <v>4</v>
      </c>
      <c r="W63" s="314"/>
      <c r="X63" s="71"/>
      <c r="Y63" s="77"/>
      <c r="Z63" s="77"/>
      <c r="AA63" s="431" t="b">
        <f t="shared" si="19"/>
        <v>1</v>
      </c>
      <c r="AB63" s="431" t="b">
        <f t="shared" si="20"/>
        <v>1</v>
      </c>
      <c r="AC63" s="431" t="b">
        <f t="shared" si="21"/>
        <v>1</v>
      </c>
      <c r="AD63" s="431" t="b">
        <f t="shared" si="22"/>
        <v>1</v>
      </c>
      <c r="AE63" s="431" t="b">
        <f t="shared" si="23"/>
        <v>1</v>
      </c>
      <c r="AF63" s="431" t="b">
        <f t="shared" si="24"/>
        <v>1</v>
      </c>
      <c r="AG63" s="431" t="b">
        <f t="shared" si="25"/>
        <v>1</v>
      </c>
      <c r="AH63" s="431" t="b">
        <f t="shared" si="26"/>
        <v>1</v>
      </c>
      <c r="AI63" s="431" t="b">
        <f t="shared" si="27"/>
        <v>0</v>
      </c>
      <c r="AJ63" s="431" t="b">
        <f t="shared" si="28"/>
        <v>1</v>
      </c>
      <c r="AK63" s="431" t="b">
        <f t="shared" si="29"/>
        <v>1</v>
      </c>
      <c r="AL63" s="431" t="b">
        <f>ISBLANK(#REF!)</f>
        <v>0</v>
      </c>
      <c r="AM63" s="146"/>
    </row>
    <row r="64" spans="1:38" s="56" customFormat="1" ht="36" customHeight="1">
      <c r="A64" s="356" t="s">
        <v>242</v>
      </c>
      <c r="B64" s="680" t="s">
        <v>125</v>
      </c>
      <c r="C64" s="175"/>
      <c r="D64" s="176"/>
      <c r="E64" s="176"/>
      <c r="F64" s="177"/>
      <c r="G64" s="533">
        <f>G65+G66</f>
        <v>6</v>
      </c>
      <c r="H64" s="184">
        <f aca="true" t="shared" si="35" ref="H64:M64">H65+H66</f>
        <v>180</v>
      </c>
      <c r="I64" s="185">
        <f t="shared" si="35"/>
        <v>54</v>
      </c>
      <c r="J64" s="186">
        <f t="shared" si="35"/>
        <v>36</v>
      </c>
      <c r="K64" s="186">
        <f t="shared" si="35"/>
        <v>10</v>
      </c>
      <c r="L64" s="186">
        <f t="shared" si="35"/>
        <v>8</v>
      </c>
      <c r="M64" s="187">
        <f t="shared" si="35"/>
        <v>126</v>
      </c>
      <c r="N64" s="183"/>
      <c r="O64" s="181"/>
      <c r="P64" s="177"/>
      <c r="Q64" s="180"/>
      <c r="R64" s="181"/>
      <c r="S64" s="177"/>
      <c r="T64" s="180"/>
      <c r="U64" s="181"/>
      <c r="V64" s="177"/>
      <c r="W64" s="180"/>
      <c r="X64" s="182"/>
      <c r="AA64" s="431" t="b">
        <f t="shared" si="19"/>
        <v>1</v>
      </c>
      <c r="AB64" s="431" t="b">
        <f t="shared" si="20"/>
        <v>1</v>
      </c>
      <c r="AC64" s="431" t="b">
        <f t="shared" si="21"/>
        <v>1</v>
      </c>
      <c r="AD64" s="431" t="b">
        <f t="shared" si="22"/>
        <v>1</v>
      </c>
      <c r="AE64" s="431" t="b">
        <f t="shared" si="23"/>
        <v>1</v>
      </c>
      <c r="AF64" s="431" t="b">
        <f t="shared" si="24"/>
        <v>1</v>
      </c>
      <c r="AG64" s="431" t="b">
        <f t="shared" si="25"/>
        <v>1</v>
      </c>
      <c r="AH64" s="431" t="b">
        <f t="shared" si="26"/>
        <v>1</v>
      </c>
      <c r="AI64" s="431" t="b">
        <f t="shared" si="27"/>
        <v>1</v>
      </c>
      <c r="AJ64" s="431" t="b">
        <f t="shared" si="28"/>
        <v>1</v>
      </c>
      <c r="AK64" s="431" t="b">
        <f t="shared" si="29"/>
        <v>1</v>
      </c>
      <c r="AL64" s="431" t="b">
        <f>ISBLANK(#REF!)</f>
        <v>0</v>
      </c>
    </row>
    <row r="65" spans="1:38" s="56" customFormat="1" ht="31.5">
      <c r="A65" s="408" t="s">
        <v>290</v>
      </c>
      <c r="B65" s="581" t="s">
        <v>282</v>
      </c>
      <c r="C65" s="175"/>
      <c r="D65" s="176">
        <v>1</v>
      </c>
      <c r="E65" s="176"/>
      <c r="F65" s="177"/>
      <c r="G65" s="534">
        <v>3</v>
      </c>
      <c r="H65" s="179">
        <f aca="true" t="shared" si="36" ref="H65:H77">G65*30</f>
        <v>90</v>
      </c>
      <c r="I65" s="180">
        <f>J65+K65+L65</f>
        <v>24</v>
      </c>
      <c r="J65" s="176">
        <v>16</v>
      </c>
      <c r="K65" s="176"/>
      <c r="L65" s="176">
        <v>8</v>
      </c>
      <c r="M65" s="177">
        <f>H65-I65</f>
        <v>66</v>
      </c>
      <c r="N65" s="183">
        <v>2</v>
      </c>
      <c r="O65" s="181"/>
      <c r="P65" s="177"/>
      <c r="Q65" s="180"/>
      <c r="R65" s="181"/>
      <c r="S65" s="177"/>
      <c r="T65" s="180"/>
      <c r="U65" s="181"/>
      <c r="V65" s="177"/>
      <c r="W65" s="180"/>
      <c r="X65" s="182"/>
      <c r="AA65" s="431" t="b">
        <f t="shared" si="19"/>
        <v>0</v>
      </c>
      <c r="AB65" s="431" t="b">
        <f t="shared" si="20"/>
        <v>1</v>
      </c>
      <c r="AC65" s="431" t="b">
        <f t="shared" si="21"/>
        <v>1</v>
      </c>
      <c r="AD65" s="431" t="b">
        <f t="shared" si="22"/>
        <v>1</v>
      </c>
      <c r="AE65" s="431" t="b">
        <f t="shared" si="23"/>
        <v>1</v>
      </c>
      <c r="AF65" s="431" t="b">
        <f t="shared" si="24"/>
        <v>1</v>
      </c>
      <c r="AG65" s="431" t="b">
        <f t="shared" si="25"/>
        <v>1</v>
      </c>
      <c r="AH65" s="431" t="b">
        <f t="shared" si="26"/>
        <v>1</v>
      </c>
      <c r="AI65" s="431" t="b">
        <f t="shared" si="27"/>
        <v>1</v>
      </c>
      <c r="AJ65" s="431" t="b">
        <f t="shared" si="28"/>
        <v>1</v>
      </c>
      <c r="AK65" s="431" t="b">
        <f t="shared" si="29"/>
        <v>1</v>
      </c>
      <c r="AL65" s="431" t="b">
        <f>ISBLANK(#REF!)</f>
        <v>0</v>
      </c>
    </row>
    <row r="66" spans="1:38" s="148" customFormat="1" ht="15.75">
      <c r="A66" s="408" t="s">
        <v>291</v>
      </c>
      <c r="B66" s="581" t="s">
        <v>124</v>
      </c>
      <c r="C66" s="175">
        <v>7</v>
      </c>
      <c r="D66" s="176"/>
      <c r="E66" s="176"/>
      <c r="F66" s="177"/>
      <c r="G66" s="534">
        <v>3</v>
      </c>
      <c r="H66" s="179">
        <f t="shared" si="36"/>
        <v>90</v>
      </c>
      <c r="I66" s="180">
        <f>J66+K66+L66</f>
        <v>30</v>
      </c>
      <c r="J66" s="176">
        <v>20</v>
      </c>
      <c r="K66" s="176">
        <v>10</v>
      </c>
      <c r="L66" s="176"/>
      <c r="M66" s="177">
        <f>H66-I66</f>
        <v>60</v>
      </c>
      <c r="N66" s="183"/>
      <c r="O66" s="181"/>
      <c r="P66" s="177"/>
      <c r="Q66" s="180"/>
      <c r="R66" s="181"/>
      <c r="S66" s="177"/>
      <c r="T66" s="180"/>
      <c r="U66" s="181"/>
      <c r="V66" s="177"/>
      <c r="W66" s="180">
        <v>2</v>
      </c>
      <c r="X66" s="182"/>
      <c r="AA66" s="431" t="b">
        <f t="shared" si="19"/>
        <v>1</v>
      </c>
      <c r="AB66" s="431" t="b">
        <f t="shared" si="20"/>
        <v>1</v>
      </c>
      <c r="AC66" s="431" t="b">
        <f t="shared" si="21"/>
        <v>1</v>
      </c>
      <c r="AD66" s="431" t="b">
        <f t="shared" si="22"/>
        <v>1</v>
      </c>
      <c r="AE66" s="431" t="b">
        <f t="shared" si="23"/>
        <v>1</v>
      </c>
      <c r="AF66" s="431" t="b">
        <f t="shared" si="24"/>
        <v>1</v>
      </c>
      <c r="AG66" s="431" t="b">
        <f t="shared" si="25"/>
        <v>1</v>
      </c>
      <c r="AH66" s="431" t="b">
        <f t="shared" si="26"/>
        <v>1</v>
      </c>
      <c r="AI66" s="431" t="b">
        <f t="shared" si="27"/>
        <v>1</v>
      </c>
      <c r="AJ66" s="431" t="b">
        <f t="shared" si="28"/>
        <v>0</v>
      </c>
      <c r="AK66" s="431" t="b">
        <f t="shared" si="29"/>
        <v>1</v>
      </c>
      <c r="AL66" s="431" t="b">
        <f>ISBLANK(#REF!)</f>
        <v>0</v>
      </c>
    </row>
    <row r="67" spans="1:38" s="56" customFormat="1" ht="32.25" customHeight="1">
      <c r="A67" s="398" t="s">
        <v>246</v>
      </c>
      <c r="B67" s="680" t="s">
        <v>126</v>
      </c>
      <c r="C67" s="175">
        <v>7</v>
      </c>
      <c r="D67" s="176"/>
      <c r="E67" s="176"/>
      <c r="F67" s="177"/>
      <c r="G67" s="173">
        <v>3</v>
      </c>
      <c r="H67" s="184">
        <f t="shared" si="36"/>
        <v>90</v>
      </c>
      <c r="I67" s="185">
        <f>J67+K67+L67</f>
        <v>45</v>
      </c>
      <c r="J67" s="186">
        <v>30</v>
      </c>
      <c r="K67" s="176"/>
      <c r="L67" s="186">
        <v>15</v>
      </c>
      <c r="M67" s="187">
        <f>H67-I67</f>
        <v>45</v>
      </c>
      <c r="N67" s="183"/>
      <c r="O67" s="181"/>
      <c r="P67" s="177"/>
      <c r="Q67" s="180"/>
      <c r="R67" s="181"/>
      <c r="S67" s="177"/>
      <c r="T67" s="180"/>
      <c r="U67" s="181"/>
      <c r="V67" s="177"/>
      <c r="W67" s="180">
        <v>3</v>
      </c>
      <c r="X67" s="182"/>
      <c r="AA67" s="431" t="b">
        <f t="shared" si="19"/>
        <v>1</v>
      </c>
      <c r="AB67" s="431" t="b">
        <f t="shared" si="20"/>
        <v>1</v>
      </c>
      <c r="AC67" s="431" t="b">
        <f t="shared" si="21"/>
        <v>1</v>
      </c>
      <c r="AD67" s="431" t="b">
        <f t="shared" si="22"/>
        <v>1</v>
      </c>
      <c r="AE67" s="431" t="b">
        <f t="shared" si="23"/>
        <v>1</v>
      </c>
      <c r="AF67" s="431" t="b">
        <f t="shared" si="24"/>
        <v>1</v>
      </c>
      <c r="AG67" s="431" t="b">
        <f t="shared" si="25"/>
        <v>1</v>
      </c>
      <c r="AH67" s="431" t="b">
        <f t="shared" si="26"/>
        <v>1</v>
      </c>
      <c r="AI67" s="431" t="b">
        <f t="shared" si="27"/>
        <v>1</v>
      </c>
      <c r="AJ67" s="431" t="b">
        <f t="shared" si="28"/>
        <v>0</v>
      </c>
      <c r="AK67" s="431" t="b">
        <f t="shared" si="29"/>
        <v>1</v>
      </c>
      <c r="AL67" s="431" t="b">
        <f>ISBLANK(#REF!)</f>
        <v>0</v>
      </c>
    </row>
    <row r="68" spans="1:38" s="139" customFormat="1" ht="15.75">
      <c r="A68" s="398" t="s">
        <v>249</v>
      </c>
      <c r="B68" s="685" t="s">
        <v>307</v>
      </c>
      <c r="C68" s="175"/>
      <c r="D68" s="176">
        <v>3</v>
      </c>
      <c r="E68" s="176"/>
      <c r="F68" s="177"/>
      <c r="G68" s="173">
        <v>3</v>
      </c>
      <c r="H68" s="184">
        <f t="shared" si="36"/>
        <v>90</v>
      </c>
      <c r="I68" s="185">
        <f>J68+K68+L68</f>
        <v>30</v>
      </c>
      <c r="J68" s="186">
        <v>20</v>
      </c>
      <c r="K68" s="176"/>
      <c r="L68" s="186">
        <v>10</v>
      </c>
      <c r="M68" s="187">
        <f>H68-I68</f>
        <v>60</v>
      </c>
      <c r="N68" s="183"/>
      <c r="O68" s="181"/>
      <c r="P68" s="177"/>
      <c r="Q68" s="180">
        <v>2</v>
      </c>
      <c r="R68" s="181"/>
      <c r="S68" s="177"/>
      <c r="T68" s="180"/>
      <c r="U68" s="181"/>
      <c r="V68" s="177"/>
      <c r="W68" s="180"/>
      <c r="X68" s="182"/>
      <c r="AA68" s="431" t="b">
        <f t="shared" si="19"/>
        <v>1</v>
      </c>
      <c r="AB68" s="431" t="b">
        <f t="shared" si="20"/>
        <v>1</v>
      </c>
      <c r="AC68" s="431" t="b">
        <f t="shared" si="21"/>
        <v>1</v>
      </c>
      <c r="AD68" s="431" t="b">
        <f t="shared" si="22"/>
        <v>0</v>
      </c>
      <c r="AE68" s="431" t="b">
        <f t="shared" si="23"/>
        <v>1</v>
      </c>
      <c r="AF68" s="431" t="b">
        <f t="shared" si="24"/>
        <v>1</v>
      </c>
      <c r="AG68" s="431" t="b">
        <f t="shared" si="25"/>
        <v>1</v>
      </c>
      <c r="AH68" s="431" t="b">
        <f t="shared" si="26"/>
        <v>1</v>
      </c>
      <c r="AI68" s="431" t="b">
        <f t="shared" si="27"/>
        <v>1</v>
      </c>
      <c r="AJ68" s="431" t="b">
        <f t="shared" si="28"/>
        <v>1</v>
      </c>
      <c r="AK68" s="431" t="b">
        <f t="shared" si="29"/>
        <v>1</v>
      </c>
      <c r="AL68" s="431" t="b">
        <f>ISBLANK(#REF!)</f>
        <v>0</v>
      </c>
    </row>
    <row r="69" spans="1:39" s="54" customFormat="1" ht="31.5">
      <c r="A69" s="398" t="s">
        <v>250</v>
      </c>
      <c r="B69" s="686" t="s">
        <v>308</v>
      </c>
      <c r="C69" s="175"/>
      <c r="D69" s="176"/>
      <c r="E69" s="176"/>
      <c r="F69" s="177"/>
      <c r="G69" s="173">
        <f aca="true" t="shared" si="37" ref="G69:M69">G70+G71+G72</f>
        <v>4.5</v>
      </c>
      <c r="H69" s="422">
        <f t="shared" si="37"/>
        <v>135</v>
      </c>
      <c r="I69" s="423">
        <f t="shared" si="37"/>
        <v>84</v>
      </c>
      <c r="J69" s="424">
        <f t="shared" si="37"/>
        <v>51</v>
      </c>
      <c r="K69" s="424">
        <f t="shared" si="37"/>
        <v>18</v>
      </c>
      <c r="L69" s="424">
        <f t="shared" si="37"/>
        <v>15</v>
      </c>
      <c r="M69" s="215">
        <f t="shared" si="37"/>
        <v>51</v>
      </c>
      <c r="N69" s="183"/>
      <c r="O69" s="181"/>
      <c r="P69" s="177"/>
      <c r="Q69" s="180"/>
      <c r="R69" s="181"/>
      <c r="S69" s="177"/>
      <c r="T69" s="180"/>
      <c r="U69" s="181"/>
      <c r="V69" s="177"/>
      <c r="W69" s="183"/>
      <c r="X69" s="182"/>
      <c r="Y69" s="77"/>
      <c r="Z69" s="77"/>
      <c r="AA69" s="431" t="b">
        <f t="shared" si="19"/>
        <v>1</v>
      </c>
      <c r="AB69" s="431" t="b">
        <f t="shared" si="20"/>
        <v>1</v>
      </c>
      <c r="AC69" s="431" t="b">
        <f t="shared" si="21"/>
        <v>1</v>
      </c>
      <c r="AD69" s="431" t="b">
        <f t="shared" si="22"/>
        <v>1</v>
      </c>
      <c r="AE69" s="431" t="b">
        <f t="shared" si="23"/>
        <v>1</v>
      </c>
      <c r="AF69" s="431" t="b">
        <f t="shared" si="24"/>
        <v>1</v>
      </c>
      <c r="AG69" s="431" t="b">
        <f t="shared" si="25"/>
        <v>1</v>
      </c>
      <c r="AH69" s="431" t="b">
        <f t="shared" si="26"/>
        <v>1</v>
      </c>
      <c r="AI69" s="431" t="b">
        <f t="shared" si="27"/>
        <v>1</v>
      </c>
      <c r="AJ69" s="431" t="b">
        <f t="shared" si="28"/>
        <v>1</v>
      </c>
      <c r="AK69" s="431" t="b">
        <f t="shared" si="29"/>
        <v>1</v>
      </c>
      <c r="AL69" s="431" t="b">
        <f>ISBLANK(#REF!)</f>
        <v>0</v>
      </c>
      <c r="AM69" s="146"/>
    </row>
    <row r="70" spans="1:39" s="54" customFormat="1" ht="31.5" customHeight="1">
      <c r="A70" s="356" t="s">
        <v>292</v>
      </c>
      <c r="B70" s="538" t="s">
        <v>309</v>
      </c>
      <c r="C70" s="396"/>
      <c r="D70" s="163" t="s">
        <v>65</v>
      </c>
      <c r="E70" s="167"/>
      <c r="F70" s="167"/>
      <c r="G70" s="108">
        <v>1.5</v>
      </c>
      <c r="H70" s="293">
        <f>G70*30</f>
        <v>45</v>
      </c>
      <c r="I70" s="162">
        <f>SUM(J70:L70)</f>
        <v>27</v>
      </c>
      <c r="J70" s="163">
        <v>18</v>
      </c>
      <c r="K70" s="163">
        <v>9</v>
      </c>
      <c r="L70" s="170"/>
      <c r="M70" s="177">
        <f>H70-I70</f>
        <v>18</v>
      </c>
      <c r="N70" s="165"/>
      <c r="O70" s="166"/>
      <c r="P70" s="164"/>
      <c r="Q70" s="162"/>
      <c r="R70" s="166"/>
      <c r="S70" s="164">
        <v>3</v>
      </c>
      <c r="T70" s="415"/>
      <c r="U70" s="416"/>
      <c r="V70" s="417"/>
      <c r="W70" s="397"/>
      <c r="X70" s="418"/>
      <c r="Y70" s="77"/>
      <c r="Z70" s="77"/>
      <c r="AA70" s="431" t="b">
        <f t="shared" si="19"/>
        <v>1</v>
      </c>
      <c r="AB70" s="431" t="b">
        <f t="shared" si="20"/>
        <v>1</v>
      </c>
      <c r="AC70" s="431" t="b">
        <f t="shared" si="21"/>
        <v>1</v>
      </c>
      <c r="AD70" s="431" t="b">
        <f t="shared" si="22"/>
        <v>1</v>
      </c>
      <c r="AE70" s="431" t="b">
        <f t="shared" si="23"/>
        <v>1</v>
      </c>
      <c r="AF70" s="431" t="b">
        <f t="shared" si="24"/>
        <v>0</v>
      </c>
      <c r="AG70" s="431" t="b">
        <f t="shared" si="25"/>
        <v>1</v>
      </c>
      <c r="AH70" s="431" t="b">
        <f t="shared" si="26"/>
        <v>1</v>
      </c>
      <c r="AI70" s="431" t="b">
        <f t="shared" si="27"/>
        <v>1</v>
      </c>
      <c r="AJ70" s="431" t="b">
        <f t="shared" si="28"/>
        <v>1</v>
      </c>
      <c r="AK70" s="431" t="b">
        <f t="shared" si="29"/>
        <v>1</v>
      </c>
      <c r="AL70" s="431" t="b">
        <f>ISBLANK(#REF!)</f>
        <v>0</v>
      </c>
      <c r="AM70" s="146"/>
    </row>
    <row r="71" spans="1:39" s="54" customFormat="1" ht="31.5" customHeight="1">
      <c r="A71" s="356" t="s">
        <v>293</v>
      </c>
      <c r="B71" s="678" t="s">
        <v>311</v>
      </c>
      <c r="C71" s="396"/>
      <c r="D71" s="163">
        <v>5</v>
      </c>
      <c r="E71" s="167"/>
      <c r="F71" s="167"/>
      <c r="G71" s="108">
        <v>1.5</v>
      </c>
      <c r="H71" s="293">
        <f>G71*30</f>
        <v>45</v>
      </c>
      <c r="I71" s="162">
        <f>SUM(J71:L71)</f>
        <v>30</v>
      </c>
      <c r="J71" s="163">
        <v>15</v>
      </c>
      <c r="K71" s="163"/>
      <c r="L71" s="591">
        <v>15</v>
      </c>
      <c r="M71" s="177">
        <f>H71-I71</f>
        <v>15</v>
      </c>
      <c r="N71" s="165"/>
      <c r="O71" s="166"/>
      <c r="P71" s="164"/>
      <c r="Q71" s="162"/>
      <c r="R71" s="166"/>
      <c r="S71" s="164"/>
      <c r="T71" s="415">
        <v>2</v>
      </c>
      <c r="U71" s="416"/>
      <c r="V71" s="417"/>
      <c r="W71" s="397"/>
      <c r="X71" s="418"/>
      <c r="Y71" s="77"/>
      <c r="Z71" s="77"/>
      <c r="AA71" s="431" t="b">
        <f t="shared" si="19"/>
        <v>1</v>
      </c>
      <c r="AB71" s="431" t="b">
        <f t="shared" si="20"/>
        <v>1</v>
      </c>
      <c r="AC71" s="431" t="b">
        <f t="shared" si="21"/>
        <v>1</v>
      </c>
      <c r="AD71" s="431" t="b">
        <f t="shared" si="22"/>
        <v>1</v>
      </c>
      <c r="AE71" s="431" t="b">
        <f t="shared" si="23"/>
        <v>1</v>
      </c>
      <c r="AF71" s="431" t="b">
        <f t="shared" si="24"/>
        <v>1</v>
      </c>
      <c r="AG71" s="431" t="b">
        <f t="shared" si="25"/>
        <v>0</v>
      </c>
      <c r="AH71" s="431" t="b">
        <f t="shared" si="26"/>
        <v>1</v>
      </c>
      <c r="AI71" s="431" t="b">
        <f t="shared" si="27"/>
        <v>1</v>
      </c>
      <c r="AJ71" s="431" t="b">
        <f t="shared" si="28"/>
        <v>1</v>
      </c>
      <c r="AK71" s="431" t="b">
        <f t="shared" si="29"/>
        <v>1</v>
      </c>
      <c r="AL71" s="431" t="b">
        <f>ISBLANK(#REF!)</f>
        <v>0</v>
      </c>
      <c r="AM71" s="146"/>
    </row>
    <row r="72" spans="1:39" s="54" customFormat="1" ht="32.25" customHeight="1">
      <c r="A72" s="356" t="s">
        <v>294</v>
      </c>
      <c r="B72" s="538" t="s">
        <v>310</v>
      </c>
      <c r="C72" s="396"/>
      <c r="D72" s="163" t="s">
        <v>66</v>
      </c>
      <c r="E72" s="167"/>
      <c r="F72" s="167"/>
      <c r="G72" s="67">
        <v>1.5</v>
      </c>
      <c r="H72" s="293">
        <f>G72*30</f>
        <v>45</v>
      </c>
      <c r="I72" s="162">
        <f>SUM(J72:L72)</f>
        <v>27</v>
      </c>
      <c r="J72" s="163">
        <v>18</v>
      </c>
      <c r="K72" s="163">
        <v>9</v>
      </c>
      <c r="L72" s="170"/>
      <c r="M72" s="177">
        <f>H72-I72</f>
        <v>18</v>
      </c>
      <c r="N72" s="165"/>
      <c r="O72" s="166"/>
      <c r="P72" s="164"/>
      <c r="Q72" s="162"/>
      <c r="R72" s="166"/>
      <c r="S72" s="164"/>
      <c r="T72" s="415"/>
      <c r="U72" s="416">
        <v>3</v>
      </c>
      <c r="V72" s="417"/>
      <c r="W72" s="397"/>
      <c r="X72" s="418"/>
      <c r="Y72" s="77"/>
      <c r="Z72" s="77"/>
      <c r="AA72" s="431" t="b">
        <f t="shared" si="19"/>
        <v>1</v>
      </c>
      <c r="AB72" s="431" t="b">
        <f t="shared" si="20"/>
        <v>1</v>
      </c>
      <c r="AC72" s="431" t="b">
        <f t="shared" si="21"/>
        <v>1</v>
      </c>
      <c r="AD72" s="431" t="b">
        <f t="shared" si="22"/>
        <v>1</v>
      </c>
      <c r="AE72" s="431" t="b">
        <f t="shared" si="23"/>
        <v>1</v>
      </c>
      <c r="AF72" s="431" t="b">
        <f t="shared" si="24"/>
        <v>1</v>
      </c>
      <c r="AG72" s="431" t="b">
        <f t="shared" si="25"/>
        <v>1</v>
      </c>
      <c r="AH72" s="431" t="b">
        <f t="shared" si="26"/>
        <v>0</v>
      </c>
      <c r="AI72" s="431" t="b">
        <f t="shared" si="27"/>
        <v>1</v>
      </c>
      <c r="AJ72" s="431" t="b">
        <f t="shared" si="28"/>
        <v>1</v>
      </c>
      <c r="AK72" s="431" t="b">
        <f t="shared" si="29"/>
        <v>1</v>
      </c>
      <c r="AL72" s="431" t="b">
        <f>ISBLANK(#REF!)</f>
        <v>0</v>
      </c>
      <c r="AM72" s="146"/>
    </row>
    <row r="73" spans="1:39" s="54" customFormat="1" ht="32.25" customHeight="1">
      <c r="A73" s="356" t="s">
        <v>252</v>
      </c>
      <c r="B73" s="687" t="s">
        <v>283</v>
      </c>
      <c r="C73" s="396"/>
      <c r="D73" s="163"/>
      <c r="E73" s="167"/>
      <c r="F73" s="164"/>
      <c r="G73" s="592">
        <f>G74+G75</f>
        <v>6</v>
      </c>
      <c r="H73" s="592">
        <f>H74+H75</f>
        <v>180</v>
      </c>
      <c r="I73" s="593">
        <f>I74+I75</f>
        <v>90</v>
      </c>
      <c r="J73" s="594">
        <f>J74+J75</f>
        <v>54</v>
      </c>
      <c r="K73" s="594">
        <f>K74+K75</f>
        <v>18</v>
      </c>
      <c r="L73" s="595"/>
      <c r="M73" s="596">
        <f>M74+M75</f>
        <v>90</v>
      </c>
      <c r="N73" s="165"/>
      <c r="O73" s="166"/>
      <c r="P73" s="164"/>
      <c r="Q73" s="162"/>
      <c r="R73" s="166"/>
      <c r="S73" s="164"/>
      <c r="T73" s="415"/>
      <c r="U73" s="416"/>
      <c r="V73" s="417"/>
      <c r="W73" s="397"/>
      <c r="X73" s="418"/>
      <c r="Y73" s="77"/>
      <c r="Z73" s="77"/>
      <c r="AA73" s="431"/>
      <c r="AB73" s="431"/>
      <c r="AC73" s="431"/>
      <c r="AD73" s="431"/>
      <c r="AE73" s="431"/>
      <c r="AF73" s="431"/>
      <c r="AG73" s="431"/>
      <c r="AH73" s="431"/>
      <c r="AI73" s="431"/>
      <c r="AJ73" s="431"/>
      <c r="AK73" s="431"/>
      <c r="AL73" s="431"/>
      <c r="AM73" s="146"/>
    </row>
    <row r="74" spans="1:39" s="54" customFormat="1" ht="23.25" customHeight="1">
      <c r="A74" s="356" t="s">
        <v>261</v>
      </c>
      <c r="B74" s="573" t="s">
        <v>129</v>
      </c>
      <c r="C74" s="172" t="s">
        <v>64</v>
      </c>
      <c r="D74" s="163"/>
      <c r="E74" s="167"/>
      <c r="F74" s="164"/>
      <c r="G74" s="597">
        <v>3</v>
      </c>
      <c r="H74" s="598">
        <f>G74*30</f>
        <v>90</v>
      </c>
      <c r="I74" s="599">
        <f>J74+K74+L74</f>
        <v>45</v>
      </c>
      <c r="J74" s="600">
        <v>27</v>
      </c>
      <c r="K74" s="600"/>
      <c r="L74" s="600">
        <v>18</v>
      </c>
      <c r="M74" s="601">
        <f>H74-I74</f>
        <v>45</v>
      </c>
      <c r="N74" s="165"/>
      <c r="O74" s="166"/>
      <c r="P74" s="164"/>
      <c r="Q74" s="162"/>
      <c r="R74" s="166">
        <v>5</v>
      </c>
      <c r="S74" s="164"/>
      <c r="T74" s="415"/>
      <c r="U74" s="416"/>
      <c r="V74" s="417"/>
      <c r="W74" s="397"/>
      <c r="X74" s="418"/>
      <c r="Y74" s="77"/>
      <c r="Z74" s="77"/>
      <c r="AA74" s="431"/>
      <c r="AB74" s="431"/>
      <c r="AC74" s="431"/>
      <c r="AD74" s="431"/>
      <c r="AE74" s="431"/>
      <c r="AF74" s="431"/>
      <c r="AG74" s="431"/>
      <c r="AH74" s="431"/>
      <c r="AI74" s="431"/>
      <c r="AJ74" s="431"/>
      <c r="AK74" s="431"/>
      <c r="AL74" s="431"/>
      <c r="AM74" s="146"/>
    </row>
    <row r="75" spans="1:39" s="54" customFormat="1" ht="25.5" customHeight="1">
      <c r="A75" s="356" t="s">
        <v>262</v>
      </c>
      <c r="B75" s="342" t="s">
        <v>120</v>
      </c>
      <c r="C75" s="172" t="s">
        <v>65</v>
      </c>
      <c r="D75" s="163"/>
      <c r="E75" s="167"/>
      <c r="F75" s="164"/>
      <c r="G75" s="602">
        <v>3</v>
      </c>
      <c r="H75" s="598">
        <f>G75*30</f>
        <v>90</v>
      </c>
      <c r="I75" s="599">
        <f>J75+K75+L75</f>
        <v>45</v>
      </c>
      <c r="J75" s="600">
        <v>27</v>
      </c>
      <c r="K75" s="600">
        <v>18</v>
      </c>
      <c r="L75" s="600"/>
      <c r="M75" s="601">
        <f>H75-I75</f>
        <v>45</v>
      </c>
      <c r="N75" s="165"/>
      <c r="O75" s="166"/>
      <c r="P75" s="164"/>
      <c r="Q75" s="162"/>
      <c r="R75" s="166"/>
      <c r="S75" s="164">
        <v>5</v>
      </c>
      <c r="T75" s="415"/>
      <c r="U75" s="416"/>
      <c r="V75" s="417"/>
      <c r="W75" s="397"/>
      <c r="X75" s="418"/>
      <c r="Y75" s="77"/>
      <c r="Z75" s="77"/>
      <c r="AA75" s="431"/>
      <c r="AB75" s="431"/>
      <c r="AC75" s="431"/>
      <c r="AD75" s="431"/>
      <c r="AE75" s="431"/>
      <c r="AF75" s="431"/>
      <c r="AG75" s="431"/>
      <c r="AH75" s="431"/>
      <c r="AI75" s="431"/>
      <c r="AJ75" s="431"/>
      <c r="AK75" s="431"/>
      <c r="AL75" s="431"/>
      <c r="AM75" s="146"/>
    </row>
    <row r="76" spans="1:39" s="54" customFormat="1" ht="33.75" customHeight="1">
      <c r="A76" s="626" t="s">
        <v>253</v>
      </c>
      <c r="B76" s="688" t="s">
        <v>312</v>
      </c>
      <c r="C76" s="62"/>
      <c r="D76" s="68">
        <v>5</v>
      </c>
      <c r="E76" s="63"/>
      <c r="F76" s="64"/>
      <c r="G76" s="532">
        <v>3.5</v>
      </c>
      <c r="H76" s="312">
        <f t="shared" si="36"/>
        <v>105</v>
      </c>
      <c r="I76" s="313">
        <f>J76+K76+L76</f>
        <v>45</v>
      </c>
      <c r="J76" s="101">
        <v>15</v>
      </c>
      <c r="K76" s="101">
        <v>30</v>
      </c>
      <c r="L76" s="101"/>
      <c r="M76" s="92">
        <f>H76-I76</f>
        <v>60</v>
      </c>
      <c r="N76" s="69"/>
      <c r="O76" s="76"/>
      <c r="P76" s="65"/>
      <c r="Q76" s="70"/>
      <c r="R76" s="76"/>
      <c r="S76" s="65"/>
      <c r="T76" s="70">
        <v>3</v>
      </c>
      <c r="U76" s="76"/>
      <c r="V76" s="65"/>
      <c r="W76" s="70"/>
      <c r="X76" s="80"/>
      <c r="Y76" s="77"/>
      <c r="Z76" s="77"/>
      <c r="AA76" s="431" t="b">
        <f aca="true" t="shared" si="38" ref="AA76:AK76">ISBLANK(N76)</f>
        <v>1</v>
      </c>
      <c r="AB76" s="431" t="b">
        <f t="shared" si="38"/>
        <v>1</v>
      </c>
      <c r="AC76" s="431" t="b">
        <f t="shared" si="38"/>
        <v>1</v>
      </c>
      <c r="AD76" s="431" t="b">
        <f t="shared" si="38"/>
        <v>1</v>
      </c>
      <c r="AE76" s="431" t="b">
        <f t="shared" si="38"/>
        <v>1</v>
      </c>
      <c r="AF76" s="431" t="b">
        <f t="shared" si="38"/>
        <v>1</v>
      </c>
      <c r="AG76" s="431" t="b">
        <f t="shared" si="38"/>
        <v>0</v>
      </c>
      <c r="AH76" s="431" t="b">
        <f t="shared" si="38"/>
        <v>1</v>
      </c>
      <c r="AI76" s="431" t="b">
        <f t="shared" si="38"/>
        <v>1</v>
      </c>
      <c r="AJ76" s="431" t="b">
        <f t="shared" si="38"/>
        <v>1</v>
      </c>
      <c r="AK76" s="431" t="b">
        <f t="shared" si="38"/>
        <v>1</v>
      </c>
      <c r="AL76" s="431" t="b">
        <f>ISBLANK(#REF!)</f>
        <v>0</v>
      </c>
      <c r="AM76" s="146"/>
    </row>
    <row r="77" spans="1:39" s="54" customFormat="1" ht="30.75" customHeight="1">
      <c r="A77" s="608" t="s">
        <v>276</v>
      </c>
      <c r="B77" s="689" t="s">
        <v>255</v>
      </c>
      <c r="C77" s="729"/>
      <c r="D77" s="730">
        <v>7</v>
      </c>
      <c r="E77" s="98"/>
      <c r="F77" s="731"/>
      <c r="G77" s="732">
        <v>4</v>
      </c>
      <c r="H77" s="733">
        <f t="shared" si="36"/>
        <v>120</v>
      </c>
      <c r="I77" s="734">
        <f>J77+K77+L77</f>
        <v>45</v>
      </c>
      <c r="J77" s="83">
        <v>30</v>
      </c>
      <c r="K77" s="735">
        <v>15</v>
      </c>
      <c r="L77" s="735"/>
      <c r="M77" s="736">
        <f>H77-I77</f>
        <v>75</v>
      </c>
      <c r="N77" s="737"/>
      <c r="O77" s="296"/>
      <c r="P77" s="738"/>
      <c r="Q77" s="737"/>
      <c r="R77" s="296"/>
      <c r="S77" s="738"/>
      <c r="T77" s="737"/>
      <c r="U77" s="296"/>
      <c r="V77" s="700"/>
      <c r="W77" s="719">
        <v>3</v>
      </c>
      <c r="X77" s="296"/>
      <c r="Y77" s="77"/>
      <c r="Z77" s="77"/>
      <c r="AA77" s="431"/>
      <c r="AB77" s="431"/>
      <c r="AC77" s="431"/>
      <c r="AD77" s="431"/>
      <c r="AE77" s="431"/>
      <c r="AF77" s="431"/>
      <c r="AG77" s="431"/>
      <c r="AH77" s="431"/>
      <c r="AI77" s="431"/>
      <c r="AJ77" s="431"/>
      <c r="AK77" s="431"/>
      <c r="AL77" s="431"/>
      <c r="AM77" s="146"/>
    </row>
    <row r="78" spans="1:39" s="54" customFormat="1" ht="39.75" customHeight="1">
      <c r="A78" s="609" t="s">
        <v>277</v>
      </c>
      <c r="B78" s="627" t="s">
        <v>313</v>
      </c>
      <c r="C78" s="753"/>
      <c r="D78" s="672"/>
      <c r="E78" s="643"/>
      <c r="F78" s="644"/>
      <c r="G78" s="645">
        <f>G79+G80</f>
        <v>8</v>
      </c>
      <c r="H78" s="754">
        <f aca="true" t="shared" si="39" ref="H78:M78">H79+H80</f>
        <v>240</v>
      </c>
      <c r="I78" s="754">
        <f t="shared" si="39"/>
        <v>84</v>
      </c>
      <c r="J78" s="754">
        <f t="shared" si="39"/>
        <v>28</v>
      </c>
      <c r="K78" s="754">
        <f t="shared" si="39"/>
        <v>28</v>
      </c>
      <c r="L78" s="754">
        <f t="shared" si="39"/>
        <v>28</v>
      </c>
      <c r="M78" s="754">
        <f t="shared" si="39"/>
        <v>156</v>
      </c>
      <c r="N78" s="720" t="s">
        <v>314</v>
      </c>
      <c r="O78" s="710" t="s">
        <v>314</v>
      </c>
      <c r="P78" s="701" t="s">
        <v>314</v>
      </c>
      <c r="Q78" s="720" t="s">
        <v>314</v>
      </c>
      <c r="R78" s="710" t="s">
        <v>314</v>
      </c>
      <c r="S78" s="701" t="s">
        <v>314</v>
      </c>
      <c r="T78" s="720" t="s">
        <v>314</v>
      </c>
      <c r="U78" s="710" t="s">
        <v>314</v>
      </c>
      <c r="V78" s="701" t="s">
        <v>314</v>
      </c>
      <c r="W78" s="720" t="s">
        <v>314</v>
      </c>
      <c r="X78" s="710" t="s">
        <v>314</v>
      </c>
      <c r="Y78" s="77"/>
      <c r="Z78" s="77"/>
      <c r="AA78" s="431"/>
      <c r="AB78" s="431"/>
      <c r="AC78" s="431"/>
      <c r="AD78" s="431"/>
      <c r="AE78" s="431"/>
      <c r="AF78" s="431"/>
      <c r="AG78" s="431"/>
      <c r="AH78" s="431"/>
      <c r="AI78" s="431"/>
      <c r="AJ78" s="431"/>
      <c r="AK78" s="431"/>
      <c r="AL78" s="431"/>
      <c r="AM78" s="146"/>
    </row>
    <row r="79" spans="1:39" s="54" customFormat="1" ht="31.5" customHeight="1">
      <c r="A79" s="608" t="s">
        <v>278</v>
      </c>
      <c r="B79" s="628" t="s">
        <v>313</v>
      </c>
      <c r="C79" s="753"/>
      <c r="D79" s="672">
        <v>7</v>
      </c>
      <c r="E79" s="643"/>
      <c r="F79" s="644"/>
      <c r="G79" s="755">
        <v>4.5</v>
      </c>
      <c r="H79" s="28">
        <f>$G79*30</f>
        <v>135</v>
      </c>
      <c r="I79" s="663">
        <f>SUM($J79:$L79)</f>
        <v>45</v>
      </c>
      <c r="J79" s="756">
        <v>15</v>
      </c>
      <c r="K79" s="672">
        <v>15</v>
      </c>
      <c r="L79" s="672">
        <v>15</v>
      </c>
      <c r="M79" s="670">
        <f>$H79-$I79</f>
        <v>90</v>
      </c>
      <c r="N79" s="720" t="s">
        <v>314</v>
      </c>
      <c r="O79" s="710" t="s">
        <v>314</v>
      </c>
      <c r="P79" s="701" t="s">
        <v>314</v>
      </c>
      <c r="Q79" s="720" t="s">
        <v>314</v>
      </c>
      <c r="R79" s="710" t="s">
        <v>314</v>
      </c>
      <c r="S79" s="701" t="s">
        <v>314</v>
      </c>
      <c r="T79" s="720" t="s">
        <v>314</v>
      </c>
      <c r="U79" s="710" t="s">
        <v>314</v>
      </c>
      <c r="V79" s="701"/>
      <c r="W79" s="720">
        <v>3</v>
      </c>
      <c r="X79" s="710" t="s">
        <v>314</v>
      </c>
      <c r="Y79" s="77"/>
      <c r="Z79" s="77"/>
      <c r="AA79" s="431"/>
      <c r="AB79" s="431"/>
      <c r="AC79" s="431"/>
      <c r="AD79" s="431"/>
      <c r="AE79" s="431"/>
      <c r="AF79" s="431"/>
      <c r="AG79" s="431"/>
      <c r="AH79" s="431"/>
      <c r="AI79" s="431"/>
      <c r="AJ79" s="431"/>
      <c r="AK79" s="431"/>
      <c r="AL79" s="431"/>
      <c r="AM79" s="146"/>
    </row>
    <row r="80" spans="1:39" s="54" customFormat="1" ht="36" customHeight="1">
      <c r="A80" s="608" t="s">
        <v>279</v>
      </c>
      <c r="B80" s="628" t="s">
        <v>313</v>
      </c>
      <c r="C80" s="753">
        <v>8</v>
      </c>
      <c r="D80" s="672"/>
      <c r="E80" s="643"/>
      <c r="F80" s="644"/>
      <c r="G80" s="755">
        <v>3.5</v>
      </c>
      <c r="H80" s="28">
        <f>$G80*30</f>
        <v>105</v>
      </c>
      <c r="I80" s="663">
        <v>39</v>
      </c>
      <c r="J80" s="756">
        <v>13</v>
      </c>
      <c r="K80" s="672">
        <v>13</v>
      </c>
      <c r="L80" s="672">
        <v>13</v>
      </c>
      <c r="M80" s="670">
        <f>$H80-$I80</f>
        <v>66</v>
      </c>
      <c r="N80" s="720" t="s">
        <v>314</v>
      </c>
      <c r="O80" s="710" t="s">
        <v>314</v>
      </c>
      <c r="P80" s="701" t="s">
        <v>314</v>
      </c>
      <c r="Q80" s="720" t="s">
        <v>314</v>
      </c>
      <c r="R80" s="710" t="s">
        <v>314</v>
      </c>
      <c r="S80" s="701" t="s">
        <v>314</v>
      </c>
      <c r="T80" s="720" t="s">
        <v>314</v>
      </c>
      <c r="U80" s="710" t="s">
        <v>314</v>
      </c>
      <c r="V80" s="701" t="s">
        <v>314</v>
      </c>
      <c r="W80" s="720" t="s">
        <v>314</v>
      </c>
      <c r="X80" s="710">
        <v>3</v>
      </c>
      <c r="Y80" s="77"/>
      <c r="Z80" s="77"/>
      <c r="AA80" s="431"/>
      <c r="AB80" s="431"/>
      <c r="AC80" s="431"/>
      <c r="AD80" s="431"/>
      <c r="AE80" s="431"/>
      <c r="AF80" s="431"/>
      <c r="AG80" s="431"/>
      <c r="AH80" s="431"/>
      <c r="AI80" s="431"/>
      <c r="AJ80" s="431"/>
      <c r="AK80" s="431"/>
      <c r="AL80" s="431"/>
      <c r="AM80" s="146"/>
    </row>
    <row r="81" spans="1:39" s="54" customFormat="1" ht="19.5" customHeight="1" thickBot="1">
      <c r="A81" s="608" t="s">
        <v>344</v>
      </c>
      <c r="B81" s="685" t="s">
        <v>315</v>
      </c>
      <c r="C81" s="632">
        <v>5</v>
      </c>
      <c r="D81" s="29"/>
      <c r="E81" s="29"/>
      <c r="F81" s="633"/>
      <c r="G81" s="634">
        <v>3</v>
      </c>
      <c r="H81" s="307">
        <f>$G81*30</f>
        <v>90</v>
      </c>
      <c r="I81" s="635">
        <f>SUM($J81:$L81)</f>
        <v>30</v>
      </c>
      <c r="J81" s="636">
        <v>15</v>
      </c>
      <c r="K81" s="637">
        <v>15</v>
      </c>
      <c r="L81" s="637"/>
      <c r="M81" s="638">
        <f>$H81-$I81</f>
        <v>60</v>
      </c>
      <c r="N81" s="639"/>
      <c r="O81" s="640"/>
      <c r="P81" s="31"/>
      <c r="Q81" s="47"/>
      <c r="R81" s="29"/>
      <c r="S81" s="43"/>
      <c r="T81" s="641">
        <v>2</v>
      </c>
      <c r="U81" s="640"/>
      <c r="V81" s="657"/>
      <c r="W81" s="721"/>
      <c r="X81" s="113"/>
      <c r="Y81" s="77"/>
      <c r="Z81" s="77"/>
      <c r="AA81" s="431"/>
      <c r="AB81" s="431"/>
      <c r="AC81" s="431"/>
      <c r="AD81" s="431"/>
      <c r="AE81" s="431"/>
      <c r="AF81" s="431"/>
      <c r="AG81" s="431"/>
      <c r="AH81" s="431"/>
      <c r="AI81" s="431"/>
      <c r="AJ81" s="431"/>
      <c r="AK81" s="431"/>
      <c r="AL81" s="431"/>
      <c r="AM81" s="146"/>
    </row>
    <row r="82" spans="1:39" s="54" customFormat="1" ht="31.5" customHeight="1" thickBot="1">
      <c r="A82" s="1058" t="s">
        <v>198</v>
      </c>
      <c r="B82" s="1059"/>
      <c r="C82" s="1059"/>
      <c r="D82" s="1059"/>
      <c r="E82" s="1059"/>
      <c r="F82" s="1060"/>
      <c r="G82" s="331">
        <f>G46+G47+G50+G55+G59+G63+G64+G67+G69+G76+G58+G68+G77+G78+G73+G81</f>
        <v>80.5</v>
      </c>
      <c r="H82" s="120">
        <f aca="true" t="shared" si="40" ref="H82:M82">H46+H47+H50+H55+H59+H63+H64+H67+H69+H76+H58+H68+H77+H78+H73+H81</f>
        <v>2415</v>
      </c>
      <c r="I82" s="120">
        <f t="shared" si="40"/>
        <v>1107</v>
      </c>
      <c r="J82" s="120">
        <f t="shared" si="40"/>
        <v>590</v>
      </c>
      <c r="K82" s="120">
        <f t="shared" si="40"/>
        <v>209</v>
      </c>
      <c r="L82" s="120">
        <f t="shared" si="40"/>
        <v>290</v>
      </c>
      <c r="M82" s="120">
        <f t="shared" si="40"/>
        <v>1308</v>
      </c>
      <c r="N82" s="457">
        <f>SUM(N46:N81)</f>
        <v>2</v>
      </c>
      <c r="O82" s="457">
        <f aca="true" t="shared" si="41" ref="O82:X82">SUM(O46:O81)</f>
        <v>0</v>
      </c>
      <c r="P82" s="457">
        <f t="shared" si="41"/>
        <v>0</v>
      </c>
      <c r="Q82" s="457">
        <f t="shared" si="41"/>
        <v>6</v>
      </c>
      <c r="R82" s="457">
        <f t="shared" si="41"/>
        <v>19</v>
      </c>
      <c r="S82" s="457">
        <f t="shared" si="41"/>
        <v>21</v>
      </c>
      <c r="T82" s="457">
        <f t="shared" si="41"/>
        <v>17</v>
      </c>
      <c r="U82" s="457">
        <f t="shared" si="41"/>
        <v>10</v>
      </c>
      <c r="V82" s="457">
        <f t="shared" si="41"/>
        <v>6</v>
      </c>
      <c r="W82" s="457">
        <f t="shared" si="41"/>
        <v>13</v>
      </c>
      <c r="X82" s="457">
        <f t="shared" si="41"/>
        <v>3</v>
      </c>
      <c r="Y82" s="77"/>
      <c r="Z82" s="77"/>
      <c r="AA82" s="433">
        <f aca="true" t="shared" si="42" ref="AA82:AL82">SUMIF(AA46:AA81,FALSE,$G46:$G81)</f>
        <v>3</v>
      </c>
      <c r="AB82" s="433">
        <f t="shared" si="42"/>
        <v>0</v>
      </c>
      <c r="AC82" s="433">
        <f t="shared" si="42"/>
        <v>0</v>
      </c>
      <c r="AD82" s="433">
        <f t="shared" si="42"/>
        <v>6.5</v>
      </c>
      <c r="AE82" s="433">
        <f t="shared" si="42"/>
        <v>5</v>
      </c>
      <c r="AF82" s="433">
        <f t="shared" si="42"/>
        <v>7.5</v>
      </c>
      <c r="AG82" s="433">
        <f t="shared" si="42"/>
        <v>9.5</v>
      </c>
      <c r="AH82" s="433">
        <f t="shared" si="42"/>
        <v>2.5</v>
      </c>
      <c r="AI82" s="433">
        <f t="shared" si="42"/>
        <v>4</v>
      </c>
      <c r="AJ82" s="433">
        <f t="shared" si="42"/>
        <v>9</v>
      </c>
      <c r="AK82" s="433">
        <f t="shared" si="42"/>
        <v>0</v>
      </c>
      <c r="AL82" s="433">
        <f t="shared" si="42"/>
        <v>83</v>
      </c>
      <c r="AM82" s="430">
        <f>SUM(AA82:AL82)</f>
        <v>130</v>
      </c>
    </row>
    <row r="83" spans="1:39" ht="16.5" thickBot="1">
      <c r="A83" s="1118" t="s">
        <v>236</v>
      </c>
      <c r="B83" s="1119"/>
      <c r="C83" s="1119"/>
      <c r="D83" s="1119"/>
      <c r="E83" s="1119"/>
      <c r="F83" s="1119"/>
      <c r="G83" s="1119"/>
      <c r="H83" s="1119"/>
      <c r="I83" s="1119"/>
      <c r="J83" s="1119"/>
      <c r="K83" s="1119"/>
      <c r="L83" s="1119"/>
      <c r="M83" s="1119"/>
      <c r="N83" s="1119"/>
      <c r="O83" s="1119"/>
      <c r="P83" s="1119"/>
      <c r="Q83" s="1119"/>
      <c r="R83" s="1119"/>
      <c r="S83" s="1119"/>
      <c r="T83" s="1119"/>
      <c r="U83" s="1119"/>
      <c r="V83" s="1119"/>
      <c r="W83" s="1119"/>
      <c r="X83" s="1119"/>
      <c r="AA83" s="133" t="s">
        <v>43</v>
      </c>
      <c r="AB83" s="432">
        <f>AA82+AB82+AC82</f>
        <v>3</v>
      </c>
      <c r="AD83" s="133" t="s">
        <v>44</v>
      </c>
      <c r="AE83" s="432">
        <f>AD82+AE82+AF82</f>
        <v>19</v>
      </c>
      <c r="AG83" s="133" t="s">
        <v>45</v>
      </c>
      <c r="AH83" s="432">
        <f>AG82+AH82+AI82</f>
        <v>16</v>
      </c>
      <c r="AJ83" s="133" t="s">
        <v>46</v>
      </c>
      <c r="AK83" s="432">
        <f>AJ82+AK82+AL82</f>
        <v>92</v>
      </c>
      <c r="AM83" s="430">
        <f>AB83+AE83+AH83+AK83</f>
        <v>130</v>
      </c>
    </row>
    <row r="84" spans="1:38" s="54" customFormat="1" ht="15.75">
      <c r="A84" s="196" t="s">
        <v>132</v>
      </c>
      <c r="B84" s="693" t="s">
        <v>135</v>
      </c>
      <c r="C84" s="25"/>
      <c r="D84" s="26" t="s">
        <v>65</v>
      </c>
      <c r="E84" s="26"/>
      <c r="F84" s="197"/>
      <c r="G84" s="198">
        <v>3</v>
      </c>
      <c r="H84" s="199">
        <f>G84*30</f>
        <v>90</v>
      </c>
      <c r="I84" s="437">
        <f>J84+K84+L84</f>
        <v>0</v>
      </c>
      <c r="J84" s="200"/>
      <c r="K84" s="200"/>
      <c r="L84" s="200"/>
      <c r="M84" s="435">
        <f>H84-I84</f>
        <v>90</v>
      </c>
      <c r="N84" s="202"/>
      <c r="O84" s="203"/>
      <c r="P84" s="204"/>
      <c r="Q84" s="205"/>
      <c r="R84" s="206"/>
      <c r="S84" s="204"/>
      <c r="T84" s="205"/>
      <c r="U84" s="206"/>
      <c r="V84" s="204"/>
      <c r="W84" s="205"/>
      <c r="X84" s="207"/>
      <c r="AA84" s="310" t="b">
        <f aca="true" t="shared" si="43" ref="AA84:AK86">ISBLANK(N84)</f>
        <v>1</v>
      </c>
      <c r="AB84" s="310" t="b">
        <f t="shared" si="43"/>
        <v>1</v>
      </c>
      <c r="AC84" s="310" t="b">
        <f t="shared" si="43"/>
        <v>1</v>
      </c>
      <c r="AD84" s="310" t="b">
        <f t="shared" si="43"/>
        <v>1</v>
      </c>
      <c r="AE84" s="310" t="b">
        <f t="shared" si="43"/>
        <v>1</v>
      </c>
      <c r="AF84" s="310" t="b">
        <f t="shared" si="43"/>
        <v>1</v>
      </c>
      <c r="AG84" s="310" t="b">
        <f t="shared" si="43"/>
        <v>1</v>
      </c>
      <c r="AH84" s="310" t="b">
        <f t="shared" si="43"/>
        <v>1</v>
      </c>
      <c r="AI84" s="310" t="b">
        <f t="shared" si="43"/>
        <v>1</v>
      </c>
      <c r="AJ84" s="310" t="b">
        <f t="shared" si="43"/>
        <v>1</v>
      </c>
      <c r="AK84" s="310" t="b">
        <f t="shared" si="43"/>
        <v>1</v>
      </c>
      <c r="AL84" s="310" t="b">
        <f>ISBLANK(#REF!)</f>
        <v>0</v>
      </c>
    </row>
    <row r="85" spans="1:38" s="54" customFormat="1" ht="31.5">
      <c r="A85" s="161" t="s">
        <v>133</v>
      </c>
      <c r="B85" s="694" t="s">
        <v>136</v>
      </c>
      <c r="C85" s="28"/>
      <c r="D85" s="29" t="s">
        <v>67</v>
      </c>
      <c r="E85" s="29"/>
      <c r="F85" s="208"/>
      <c r="G85" s="209">
        <v>4.5</v>
      </c>
      <c r="H85" s="210">
        <f>G85*30</f>
        <v>135</v>
      </c>
      <c r="I85" s="438">
        <f>J85+K85+L85</f>
        <v>0</v>
      </c>
      <c r="J85" s="170"/>
      <c r="K85" s="170"/>
      <c r="L85" s="170"/>
      <c r="M85" s="436">
        <f>H85-I85</f>
        <v>135</v>
      </c>
      <c r="N85" s="211"/>
      <c r="O85" s="212"/>
      <c r="P85" s="160"/>
      <c r="Q85" s="213"/>
      <c r="R85" s="212"/>
      <c r="S85" s="160"/>
      <c r="T85" s="213"/>
      <c r="U85" s="212"/>
      <c r="V85" s="160"/>
      <c r="W85" s="213"/>
      <c r="X85" s="214"/>
      <c r="AA85" s="310" t="b">
        <f t="shared" si="43"/>
        <v>1</v>
      </c>
      <c r="AB85" s="310" t="b">
        <f t="shared" si="43"/>
        <v>1</v>
      </c>
      <c r="AC85" s="310" t="b">
        <f t="shared" si="43"/>
        <v>1</v>
      </c>
      <c r="AD85" s="310" t="b">
        <f t="shared" si="43"/>
        <v>1</v>
      </c>
      <c r="AE85" s="310" t="b">
        <f t="shared" si="43"/>
        <v>1</v>
      </c>
      <c r="AF85" s="310" t="b">
        <f t="shared" si="43"/>
        <v>1</v>
      </c>
      <c r="AG85" s="310" t="b">
        <f t="shared" si="43"/>
        <v>1</v>
      </c>
      <c r="AH85" s="310" t="b">
        <f t="shared" si="43"/>
        <v>1</v>
      </c>
      <c r="AI85" s="310" t="b">
        <f t="shared" si="43"/>
        <v>1</v>
      </c>
      <c r="AJ85" s="310" t="b">
        <f t="shared" si="43"/>
        <v>1</v>
      </c>
      <c r="AK85" s="310" t="b">
        <f t="shared" si="43"/>
        <v>1</v>
      </c>
      <c r="AL85" s="310" t="b">
        <f>ISBLANK(#REF!)</f>
        <v>0</v>
      </c>
    </row>
    <row r="86" spans="1:38" s="54" customFormat="1" ht="16.5" thickBot="1">
      <c r="A86" s="419" t="s">
        <v>134</v>
      </c>
      <c r="B86" s="695" t="s">
        <v>137</v>
      </c>
      <c r="C86" s="33"/>
      <c r="D86" s="32" t="s">
        <v>84</v>
      </c>
      <c r="E86" s="32"/>
      <c r="F86" s="217"/>
      <c r="G86" s="420">
        <v>4</v>
      </c>
      <c r="H86" s="218">
        <f>G86*30</f>
        <v>120</v>
      </c>
      <c r="I86" s="439">
        <f>J86+K86+L86</f>
        <v>0</v>
      </c>
      <c r="J86" s="186"/>
      <c r="K86" s="186"/>
      <c r="L86" s="186"/>
      <c r="M86" s="440">
        <f>H86-I86</f>
        <v>120</v>
      </c>
      <c r="N86" s="446"/>
      <c r="O86" s="322"/>
      <c r="P86" s="320"/>
      <c r="Q86" s="447"/>
      <c r="R86" s="322"/>
      <c r="S86" s="320"/>
      <c r="T86" s="447"/>
      <c r="U86" s="322"/>
      <c r="V86" s="320"/>
      <c r="W86" s="447"/>
      <c r="X86" s="321"/>
      <c r="AA86" s="310" t="b">
        <f t="shared" si="43"/>
        <v>1</v>
      </c>
      <c r="AB86" s="310" t="b">
        <f t="shared" si="43"/>
        <v>1</v>
      </c>
      <c r="AC86" s="310" t="b">
        <f t="shared" si="43"/>
        <v>1</v>
      </c>
      <c r="AD86" s="310" t="b">
        <f t="shared" si="43"/>
        <v>1</v>
      </c>
      <c r="AE86" s="310" t="b">
        <f t="shared" si="43"/>
        <v>1</v>
      </c>
      <c r="AF86" s="310" t="b">
        <f t="shared" si="43"/>
        <v>1</v>
      </c>
      <c r="AG86" s="310" t="b">
        <f t="shared" si="43"/>
        <v>1</v>
      </c>
      <c r="AH86" s="310" t="b">
        <f t="shared" si="43"/>
        <v>1</v>
      </c>
      <c r="AI86" s="310" t="b">
        <f t="shared" si="43"/>
        <v>1</v>
      </c>
      <c r="AJ86" s="310" t="b">
        <f t="shared" si="43"/>
        <v>1</v>
      </c>
      <c r="AK86" s="310" t="b">
        <f t="shared" si="43"/>
        <v>1</v>
      </c>
      <c r="AL86" s="310" t="b">
        <f>ISBLANK(#REF!)</f>
        <v>0</v>
      </c>
    </row>
    <row r="87" spans="1:38" s="54" customFormat="1" ht="32.25" customHeight="1" thickBot="1">
      <c r="A87" s="1120" t="s">
        <v>56</v>
      </c>
      <c r="B87" s="1121"/>
      <c r="C87" s="1121"/>
      <c r="D87" s="1121"/>
      <c r="E87" s="1121"/>
      <c r="F87" s="1122"/>
      <c r="G87" s="323">
        <f aca="true" t="shared" si="44" ref="G87:M87">G84+G85+G86</f>
        <v>11.5</v>
      </c>
      <c r="H87" s="319">
        <f t="shared" si="44"/>
        <v>345</v>
      </c>
      <c r="I87" s="442">
        <f t="shared" si="44"/>
        <v>0</v>
      </c>
      <c r="J87" s="443">
        <f t="shared" si="44"/>
        <v>0</v>
      </c>
      <c r="K87" s="442">
        <f t="shared" si="44"/>
        <v>0</v>
      </c>
      <c r="L87" s="442">
        <f t="shared" si="44"/>
        <v>0</v>
      </c>
      <c r="M87" s="441">
        <f t="shared" si="44"/>
        <v>345</v>
      </c>
      <c r="N87" s="458">
        <f>SUM(N84:N86)</f>
        <v>0</v>
      </c>
      <c r="O87" s="459">
        <f aca="true" t="shared" si="45" ref="O87:X87">SUM(O84:O86)</f>
        <v>0</v>
      </c>
      <c r="P87" s="460">
        <f t="shared" si="45"/>
        <v>0</v>
      </c>
      <c r="Q87" s="458">
        <f t="shared" si="45"/>
        <v>0</v>
      </c>
      <c r="R87" s="459">
        <f t="shared" si="45"/>
        <v>0</v>
      </c>
      <c r="S87" s="461">
        <f t="shared" si="45"/>
        <v>0</v>
      </c>
      <c r="T87" s="460">
        <f t="shared" si="45"/>
        <v>0</v>
      </c>
      <c r="U87" s="459">
        <f t="shared" si="45"/>
        <v>0</v>
      </c>
      <c r="V87" s="460">
        <f t="shared" si="45"/>
        <v>0</v>
      </c>
      <c r="W87" s="458">
        <f t="shared" si="45"/>
        <v>0</v>
      </c>
      <c r="X87" s="459">
        <f t="shared" si="45"/>
        <v>0</v>
      </c>
      <c r="AA87" s="310"/>
      <c r="AB87" s="310"/>
      <c r="AC87" s="310"/>
      <c r="AD87" s="310"/>
      <c r="AE87" s="310"/>
      <c r="AF87" s="310"/>
      <c r="AG87" s="310"/>
      <c r="AH87" s="310"/>
      <c r="AI87" s="310"/>
      <c r="AJ87" s="310"/>
      <c r="AK87" s="310"/>
      <c r="AL87" s="310"/>
    </row>
    <row r="88" spans="1:38" ht="16.5" thickBot="1">
      <c r="A88" s="1123" t="s">
        <v>251</v>
      </c>
      <c r="B88" s="1124"/>
      <c r="C88" s="1124"/>
      <c r="D88" s="1124"/>
      <c r="E88" s="1124"/>
      <c r="F88" s="1124"/>
      <c r="G88" s="1124"/>
      <c r="H88" s="1124"/>
      <c r="I88" s="1125"/>
      <c r="J88" s="1125"/>
      <c r="K88" s="1125"/>
      <c r="L88" s="1125"/>
      <c r="M88" s="1125"/>
      <c r="N88" s="1125"/>
      <c r="O88" s="1125"/>
      <c r="P88" s="1125"/>
      <c r="Q88" s="1125"/>
      <c r="R88" s="1125"/>
      <c r="S88" s="1125"/>
      <c r="T88" s="1125"/>
      <c r="U88" s="1125"/>
      <c r="V88" s="1125"/>
      <c r="W88" s="1125"/>
      <c r="X88" s="1125"/>
      <c r="AA88" s="309"/>
      <c r="AB88" s="309"/>
      <c r="AC88" s="309"/>
      <c r="AD88" s="309"/>
      <c r="AE88" s="309"/>
      <c r="AF88" s="309"/>
      <c r="AG88" s="309"/>
      <c r="AH88" s="309"/>
      <c r="AI88" s="309"/>
      <c r="AJ88" s="309"/>
      <c r="AK88" s="309"/>
      <c r="AL88" s="309"/>
    </row>
    <row r="89" spans="1:38" s="54" customFormat="1" ht="16.5" thickBot="1">
      <c r="A89" s="216" t="s">
        <v>138</v>
      </c>
      <c r="B89" s="695" t="s">
        <v>187</v>
      </c>
      <c r="C89" s="220" t="s">
        <v>230</v>
      </c>
      <c r="D89" s="221"/>
      <c r="E89" s="221"/>
      <c r="F89" s="222"/>
      <c r="G89" s="223">
        <v>11</v>
      </c>
      <c r="H89" s="224">
        <f>G89*30</f>
        <v>330</v>
      </c>
      <c r="I89" s="444">
        <f>J89+K89+L89</f>
        <v>0</v>
      </c>
      <c r="J89" s="225"/>
      <c r="K89" s="225"/>
      <c r="L89" s="225"/>
      <c r="M89" s="226">
        <f>H89-I89</f>
        <v>330</v>
      </c>
      <c r="N89" s="448"/>
      <c r="O89" s="449"/>
      <c r="P89" s="450"/>
      <c r="Q89" s="451"/>
      <c r="R89" s="449"/>
      <c r="S89" s="450"/>
      <c r="T89" s="451"/>
      <c r="U89" s="449"/>
      <c r="V89" s="450"/>
      <c r="W89" s="451"/>
      <c r="X89" s="450"/>
      <c r="AA89" s="310" t="b">
        <f aca="true" t="shared" si="46" ref="AA89:AK89">ISBLANK(N89)</f>
        <v>1</v>
      </c>
      <c r="AB89" s="310" t="b">
        <f t="shared" si="46"/>
        <v>1</v>
      </c>
      <c r="AC89" s="310" t="b">
        <f t="shared" si="46"/>
        <v>1</v>
      </c>
      <c r="AD89" s="310" t="b">
        <f t="shared" si="46"/>
        <v>1</v>
      </c>
      <c r="AE89" s="310" t="b">
        <f t="shared" si="46"/>
        <v>1</v>
      </c>
      <c r="AF89" s="310" t="b">
        <f t="shared" si="46"/>
        <v>1</v>
      </c>
      <c r="AG89" s="310" t="b">
        <f t="shared" si="46"/>
        <v>1</v>
      </c>
      <c r="AH89" s="310" t="b">
        <f t="shared" si="46"/>
        <v>1</v>
      </c>
      <c r="AI89" s="310" t="b">
        <f t="shared" si="46"/>
        <v>1</v>
      </c>
      <c r="AJ89" s="310" t="b">
        <f t="shared" si="46"/>
        <v>1</v>
      </c>
      <c r="AK89" s="310" t="b">
        <f t="shared" si="46"/>
        <v>1</v>
      </c>
      <c r="AL89" s="310" t="b">
        <f>ISBLANK(#REF!)</f>
        <v>0</v>
      </c>
    </row>
    <row r="90" spans="1:38" s="54" customFormat="1" ht="28.5" customHeight="1" thickBot="1">
      <c r="A90" s="1126" t="s">
        <v>345</v>
      </c>
      <c r="B90" s="1127"/>
      <c r="C90" s="1127"/>
      <c r="D90" s="1127"/>
      <c r="E90" s="1127"/>
      <c r="F90" s="1128"/>
      <c r="G90" s="227">
        <f aca="true" t="shared" si="47" ref="G90:X90">G89</f>
        <v>11</v>
      </c>
      <c r="H90" s="228">
        <f t="shared" si="47"/>
        <v>330</v>
      </c>
      <c r="I90" s="445">
        <f t="shared" si="47"/>
        <v>0</v>
      </c>
      <c r="J90" s="445">
        <f t="shared" si="47"/>
        <v>0</v>
      </c>
      <c r="K90" s="445">
        <f t="shared" si="47"/>
        <v>0</v>
      </c>
      <c r="L90" s="445">
        <f t="shared" si="47"/>
        <v>0</v>
      </c>
      <c r="M90" s="229">
        <f t="shared" si="47"/>
        <v>330</v>
      </c>
      <c r="N90" s="452">
        <f t="shared" si="47"/>
        <v>0</v>
      </c>
      <c r="O90" s="452">
        <f t="shared" si="47"/>
        <v>0</v>
      </c>
      <c r="P90" s="452">
        <f t="shared" si="47"/>
        <v>0</v>
      </c>
      <c r="Q90" s="452">
        <f t="shared" si="47"/>
        <v>0</v>
      </c>
      <c r="R90" s="452">
        <f t="shared" si="47"/>
        <v>0</v>
      </c>
      <c r="S90" s="452">
        <f t="shared" si="47"/>
        <v>0</v>
      </c>
      <c r="T90" s="452">
        <f t="shared" si="47"/>
        <v>0</v>
      </c>
      <c r="U90" s="452">
        <f t="shared" si="47"/>
        <v>0</v>
      </c>
      <c r="V90" s="452">
        <f t="shared" si="47"/>
        <v>0</v>
      </c>
      <c r="W90" s="452">
        <f t="shared" si="47"/>
        <v>0</v>
      </c>
      <c r="X90" s="452">
        <f t="shared" si="47"/>
        <v>0</v>
      </c>
      <c r="AA90" s="310"/>
      <c r="AB90" s="310"/>
      <c r="AC90" s="310"/>
      <c r="AD90" s="310"/>
      <c r="AE90" s="310"/>
      <c r="AF90" s="310"/>
      <c r="AG90" s="310"/>
      <c r="AH90" s="310"/>
      <c r="AI90" s="310"/>
      <c r="AJ90" s="310"/>
      <c r="AK90" s="310"/>
      <c r="AL90" s="310"/>
    </row>
    <row r="91" spans="1:39" ht="29.25" customHeight="1" thickBot="1">
      <c r="A91" s="1129" t="s">
        <v>57</v>
      </c>
      <c r="B91" s="1130"/>
      <c r="C91" s="1130"/>
      <c r="D91" s="1130"/>
      <c r="E91" s="1130"/>
      <c r="F91" s="1131"/>
      <c r="G91" s="230">
        <f>G43+G87+G90+G82</f>
        <v>176</v>
      </c>
      <c r="H91" s="421">
        <f aca="true" t="shared" si="48" ref="H91:M91">H43+H87+H90+H82</f>
        <v>5280</v>
      </c>
      <c r="I91" s="421">
        <f t="shared" si="48"/>
        <v>2142</v>
      </c>
      <c r="J91" s="421">
        <f t="shared" si="48"/>
        <v>1049</v>
      </c>
      <c r="K91" s="421">
        <f t="shared" si="48"/>
        <v>338</v>
      </c>
      <c r="L91" s="421">
        <f t="shared" si="48"/>
        <v>745</v>
      </c>
      <c r="M91" s="421">
        <f t="shared" si="48"/>
        <v>3138</v>
      </c>
      <c r="N91" s="456">
        <f>N43+N87+N90+N82</f>
        <v>26</v>
      </c>
      <c r="O91" s="456">
        <f aca="true" t="shared" si="49" ref="O91:X91">O43+O87+O90+O82</f>
        <v>23</v>
      </c>
      <c r="P91" s="456">
        <f t="shared" si="49"/>
        <v>26</v>
      </c>
      <c r="Q91" s="456">
        <f t="shared" si="49"/>
        <v>20</v>
      </c>
      <c r="R91" s="456">
        <f t="shared" si="49"/>
        <v>19</v>
      </c>
      <c r="S91" s="456">
        <f t="shared" si="49"/>
        <v>21</v>
      </c>
      <c r="T91" s="456">
        <f t="shared" si="49"/>
        <v>17</v>
      </c>
      <c r="U91" s="456">
        <f t="shared" si="49"/>
        <v>10</v>
      </c>
      <c r="V91" s="456">
        <f t="shared" si="49"/>
        <v>6</v>
      </c>
      <c r="W91" s="456">
        <f t="shared" si="49"/>
        <v>13</v>
      </c>
      <c r="X91" s="456">
        <f t="shared" si="49"/>
        <v>5</v>
      </c>
      <c r="AA91" s="434">
        <f>SUMIF(AA84:AA86,FALSE,$G84:$G86)</f>
        <v>0</v>
      </c>
      <c r="AB91" s="434">
        <f aca="true" t="shared" si="50" ref="AB91:AK91">SUMIF(AB84:AB86,FALSE,$G84:$G86)</f>
        <v>0</v>
      </c>
      <c r="AC91" s="308">
        <f t="shared" si="50"/>
        <v>0</v>
      </c>
      <c r="AD91" s="434">
        <f t="shared" si="50"/>
        <v>0</v>
      </c>
      <c r="AE91" s="434">
        <f t="shared" si="50"/>
        <v>0</v>
      </c>
      <c r="AF91" s="465">
        <f>SUMIF(AF84:AF86,FALSE,$G84:$G86)+G84</f>
        <v>3</v>
      </c>
      <c r="AG91" s="434">
        <f t="shared" si="50"/>
        <v>0</v>
      </c>
      <c r="AH91" s="434">
        <f t="shared" si="50"/>
        <v>0</v>
      </c>
      <c r="AI91" s="465">
        <f>SUMIF(AI84:AI86,FALSE,$G84:$G86)+G85</f>
        <v>4.5</v>
      </c>
      <c r="AJ91" s="434">
        <f t="shared" si="50"/>
        <v>0</v>
      </c>
      <c r="AK91" s="434">
        <f t="shared" si="50"/>
        <v>0</v>
      </c>
      <c r="AL91" s="465">
        <f>SUMIF(AL84:AL86,FALSE,$G84:$G86)+G86+G89</f>
        <v>26.5</v>
      </c>
      <c r="AM91" s="430">
        <f>SUM(AA91:AL91)</f>
        <v>34</v>
      </c>
    </row>
    <row r="92" spans="1:39" ht="17.25" customHeight="1" thickBot="1">
      <c r="A92" s="351"/>
      <c r="B92" s="348"/>
      <c r="C92" s="348"/>
      <c r="D92" s="348"/>
      <c r="E92" s="348"/>
      <c r="F92" s="348"/>
      <c r="G92" s="349"/>
      <c r="H92" s="231"/>
      <c r="I92" s="231"/>
      <c r="J92" s="350"/>
      <c r="K92" s="231"/>
      <c r="L92" s="350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AA92" s="133" t="s">
        <v>43</v>
      </c>
      <c r="AB92" s="432">
        <f>AA91+AB91+AC91</f>
        <v>0</v>
      </c>
      <c r="AC92" s="133"/>
      <c r="AD92" s="133" t="s">
        <v>44</v>
      </c>
      <c r="AE92" s="432">
        <f>AD91+AE91+AF91</f>
        <v>3</v>
      </c>
      <c r="AF92" s="133"/>
      <c r="AG92" s="133" t="s">
        <v>45</v>
      </c>
      <c r="AH92" s="432">
        <f>AG91+AH91+AI91</f>
        <v>4.5</v>
      </c>
      <c r="AI92" s="133"/>
      <c r="AJ92" s="133" t="s">
        <v>46</v>
      </c>
      <c r="AK92" s="432">
        <f>AJ91+AK91+AL91</f>
        <v>26.5</v>
      </c>
      <c r="AL92" s="133"/>
      <c r="AM92" s="430">
        <f>AB92+AE92+AH92+AK92</f>
        <v>34</v>
      </c>
    </row>
    <row r="93" spans="1:39" ht="16.5" thickBot="1">
      <c r="A93" s="1132" t="s">
        <v>49</v>
      </c>
      <c r="B93" s="1133"/>
      <c r="C93" s="1133"/>
      <c r="D93" s="1133"/>
      <c r="E93" s="1133"/>
      <c r="F93" s="1133"/>
      <c r="G93" s="1133"/>
      <c r="H93" s="1133"/>
      <c r="I93" s="1133"/>
      <c r="J93" s="1133"/>
      <c r="K93" s="1133"/>
      <c r="L93" s="1133"/>
      <c r="M93" s="1133"/>
      <c r="N93" s="1133"/>
      <c r="O93" s="1133"/>
      <c r="P93" s="1133"/>
      <c r="Q93" s="1133"/>
      <c r="R93" s="1133"/>
      <c r="S93" s="1133"/>
      <c r="T93" s="1133"/>
      <c r="U93" s="1133"/>
      <c r="V93" s="1133"/>
      <c r="W93" s="1133"/>
      <c r="X93" s="1133"/>
      <c r="AA93" s="309"/>
      <c r="AB93" s="311"/>
      <c r="AC93" s="309"/>
      <c r="AD93" s="309"/>
      <c r="AE93" s="311"/>
      <c r="AF93" s="309"/>
      <c r="AG93" s="309"/>
      <c r="AH93" s="311"/>
      <c r="AI93" s="309"/>
      <c r="AJ93" s="309"/>
      <c r="AK93" s="311"/>
      <c r="AL93" s="309"/>
      <c r="AM93" s="147"/>
    </row>
    <row r="94" spans="1:38" ht="16.5" thickBot="1">
      <c r="A94" s="1134" t="s">
        <v>50</v>
      </c>
      <c r="B94" s="1135"/>
      <c r="C94" s="1135"/>
      <c r="D94" s="1135"/>
      <c r="E94" s="1135"/>
      <c r="F94" s="1135"/>
      <c r="G94" s="1135"/>
      <c r="H94" s="1135"/>
      <c r="I94" s="1135"/>
      <c r="J94" s="1135"/>
      <c r="K94" s="1135"/>
      <c r="L94" s="1135"/>
      <c r="M94" s="1135"/>
      <c r="N94" s="1135"/>
      <c r="O94" s="1135"/>
      <c r="P94" s="1135"/>
      <c r="Q94" s="1135"/>
      <c r="R94" s="1135"/>
      <c r="S94" s="1135"/>
      <c r="T94" s="1135"/>
      <c r="U94" s="1135"/>
      <c r="V94" s="1135"/>
      <c r="W94" s="1135"/>
      <c r="X94" s="1135"/>
      <c r="AA94" s="309"/>
      <c r="AB94" s="309"/>
      <c r="AC94" s="309"/>
      <c r="AD94" s="309"/>
      <c r="AE94" s="309"/>
      <c r="AF94" s="309"/>
      <c r="AG94" s="309"/>
      <c r="AH94" s="309"/>
      <c r="AI94" s="309"/>
      <c r="AJ94" s="309"/>
      <c r="AK94" s="309"/>
      <c r="AL94" s="309"/>
    </row>
    <row r="95" spans="1:38" ht="16.5" customHeight="1" thickBot="1">
      <c r="A95" s="1136" t="s">
        <v>254</v>
      </c>
      <c r="B95" s="1137"/>
      <c r="C95" s="1137"/>
      <c r="D95" s="1137"/>
      <c r="E95" s="1137"/>
      <c r="F95" s="1137"/>
      <c r="G95" s="1137"/>
      <c r="H95" s="1137"/>
      <c r="I95" s="1137"/>
      <c r="J95" s="1137"/>
      <c r="K95" s="1137"/>
      <c r="L95" s="1137"/>
      <c r="M95" s="1137"/>
      <c r="N95" s="1137"/>
      <c r="O95" s="1137"/>
      <c r="P95" s="1137"/>
      <c r="Q95" s="1137"/>
      <c r="R95" s="1137"/>
      <c r="S95" s="1137"/>
      <c r="T95" s="1137"/>
      <c r="U95" s="1137"/>
      <c r="V95" s="1137"/>
      <c r="W95" s="1137"/>
      <c r="X95" s="1137"/>
      <c r="AA95" s="309"/>
      <c r="AB95" s="309"/>
      <c r="AC95" s="309"/>
      <c r="AD95" s="309"/>
      <c r="AE95" s="309"/>
      <c r="AF95" s="309"/>
      <c r="AG95" s="309"/>
      <c r="AH95" s="309"/>
      <c r="AI95" s="309"/>
      <c r="AJ95" s="309"/>
      <c r="AK95" s="309"/>
      <c r="AL95" s="309"/>
    </row>
    <row r="96" spans="1:38" ht="15.75">
      <c r="A96" s="1138"/>
      <c r="B96" s="232"/>
      <c r="C96" s="233"/>
      <c r="D96" s="234"/>
      <c r="E96" s="235"/>
      <c r="F96" s="236"/>
      <c r="G96" s="237"/>
      <c r="H96" s="238"/>
      <c r="I96" s="233"/>
      <c r="J96" s="235"/>
      <c r="K96" s="235"/>
      <c r="L96" s="235"/>
      <c r="M96" s="236"/>
      <c r="N96" s="233"/>
      <c r="O96" s="235"/>
      <c r="P96" s="236"/>
      <c r="Q96" s="239"/>
      <c r="R96" s="235"/>
      <c r="S96" s="236"/>
      <c r="T96" s="316"/>
      <c r="U96" s="235"/>
      <c r="V96" s="236"/>
      <c r="W96" s="233"/>
      <c r="X96" s="235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</row>
    <row r="97" spans="1:38" ht="15.75" hidden="1">
      <c r="A97" s="1139"/>
      <c r="B97" s="86"/>
      <c r="C97" s="61"/>
      <c r="D97" s="87"/>
      <c r="E97" s="87"/>
      <c r="F97" s="60"/>
      <c r="G97" s="58"/>
      <c r="H97" s="134"/>
      <c r="I97" s="115"/>
      <c r="J97" s="114"/>
      <c r="K97" s="114"/>
      <c r="L97" s="114"/>
      <c r="M97" s="116"/>
      <c r="N97" s="61"/>
      <c r="O97" s="75"/>
      <c r="P97" s="60"/>
      <c r="Q97" s="61"/>
      <c r="R97" s="75"/>
      <c r="S97" s="60"/>
      <c r="T97" s="59"/>
      <c r="U97" s="75"/>
      <c r="V97" s="60"/>
      <c r="W97" s="61"/>
      <c r="X97" s="79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</row>
    <row r="98" spans="1:38" ht="15.75" hidden="1">
      <c r="A98" s="1139"/>
      <c r="B98" s="86"/>
      <c r="C98" s="61"/>
      <c r="D98" s="87"/>
      <c r="E98" s="87"/>
      <c r="F98" s="60"/>
      <c r="G98" s="58"/>
      <c r="H98" s="134"/>
      <c r="I98" s="115"/>
      <c r="J98" s="114"/>
      <c r="K98" s="114"/>
      <c r="L98" s="114"/>
      <c r="M98" s="116"/>
      <c r="N98" s="61"/>
      <c r="O98" s="75"/>
      <c r="P98" s="60"/>
      <c r="Q98" s="61"/>
      <c r="R98" s="75"/>
      <c r="S98" s="60"/>
      <c r="T98" s="59"/>
      <c r="U98" s="75"/>
      <c r="V98" s="60"/>
      <c r="W98" s="61"/>
      <c r="X98" s="79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</row>
    <row r="99" spans="1:38" ht="15.75" hidden="1">
      <c r="A99" s="1140"/>
      <c r="B99" s="86"/>
      <c r="C99" s="61"/>
      <c r="D99" s="87"/>
      <c r="E99" s="87"/>
      <c r="F99" s="60"/>
      <c r="G99" s="58"/>
      <c r="H99" s="134"/>
      <c r="I99" s="115"/>
      <c r="J99" s="114"/>
      <c r="K99" s="114"/>
      <c r="L99" s="114"/>
      <c r="M99" s="116"/>
      <c r="N99" s="61"/>
      <c r="O99" s="75"/>
      <c r="P99" s="60"/>
      <c r="Q99" s="61"/>
      <c r="R99" s="75"/>
      <c r="S99" s="60"/>
      <c r="T99" s="59"/>
      <c r="U99" s="75"/>
      <c r="V99" s="60"/>
      <c r="W99" s="61"/>
      <c r="X99" s="79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</row>
    <row r="100" spans="1:38" ht="15.75">
      <c r="A100" s="1141" t="s">
        <v>163</v>
      </c>
      <c r="B100" s="86" t="s">
        <v>207</v>
      </c>
      <c r="C100" s="61"/>
      <c r="D100" s="87" t="s">
        <v>65</v>
      </c>
      <c r="E100" s="87"/>
      <c r="F100" s="60"/>
      <c r="G100" s="89">
        <v>3</v>
      </c>
      <c r="H100" s="240">
        <f aca="true" t="shared" si="51" ref="H100:H122">G100*30</f>
        <v>90</v>
      </c>
      <c r="I100" s="118">
        <f>J100+K100+L100</f>
        <v>36</v>
      </c>
      <c r="J100" s="125">
        <v>18</v>
      </c>
      <c r="K100" s="125"/>
      <c r="L100" s="125">
        <v>18</v>
      </c>
      <c r="M100" s="119">
        <f>H100-I100</f>
        <v>54</v>
      </c>
      <c r="N100" s="61"/>
      <c r="O100" s="75"/>
      <c r="P100" s="60"/>
      <c r="Q100" s="61"/>
      <c r="R100" s="136">
        <v>2</v>
      </c>
      <c r="S100" s="65">
        <v>2</v>
      </c>
      <c r="T100" s="59"/>
      <c r="U100" s="75"/>
      <c r="V100" s="60"/>
      <c r="W100" s="61"/>
      <c r="X100" s="79"/>
      <c r="AA100" s="144" t="b">
        <f>ISBLANK(N100)</f>
        <v>1</v>
      </c>
      <c r="AB100" s="144" t="b">
        <f>ISBLANK(O100)</f>
        <v>1</v>
      </c>
      <c r="AC100" s="144" t="b">
        <f>ISBLANK(P100)</f>
        <v>1</v>
      </c>
      <c r="AD100" s="144" t="b">
        <f>ISBLANK(Q100)</f>
        <v>1</v>
      </c>
      <c r="AE100" s="144" t="b">
        <f>ISBLANK(R100)</f>
        <v>0</v>
      </c>
      <c r="AF100" s="144"/>
      <c r="AG100" s="144" t="b">
        <f>ISBLANK(T100)</f>
        <v>1</v>
      </c>
      <c r="AH100" s="144" t="b">
        <f>ISBLANK(U100)</f>
        <v>1</v>
      </c>
      <c r="AI100" s="144" t="b">
        <f>ISBLANK(V100)</f>
        <v>1</v>
      </c>
      <c r="AJ100" s="144" t="b">
        <f>ISBLANK(W100)</f>
        <v>1</v>
      </c>
      <c r="AK100" s="144" t="b">
        <f>ISBLANK(X100)</f>
        <v>1</v>
      </c>
      <c r="AL100" s="144" t="b">
        <f>ISBLANK(#REF!)</f>
        <v>0</v>
      </c>
    </row>
    <row r="101" spans="1:38" ht="15.75">
      <c r="A101" s="1139"/>
      <c r="B101" s="86" t="s">
        <v>148</v>
      </c>
      <c r="C101" s="61"/>
      <c r="D101" s="87" t="s">
        <v>65</v>
      </c>
      <c r="E101" s="87"/>
      <c r="F101" s="60"/>
      <c r="G101" s="58">
        <v>3</v>
      </c>
      <c r="H101" s="134">
        <f t="shared" si="51"/>
        <v>90</v>
      </c>
      <c r="I101" s="115">
        <f aca="true" t="shared" si="52" ref="I101:I107">J101+K101+L101</f>
        <v>36</v>
      </c>
      <c r="J101" s="114">
        <v>18</v>
      </c>
      <c r="K101" s="114"/>
      <c r="L101" s="114">
        <v>18</v>
      </c>
      <c r="M101" s="116">
        <f aca="true" t="shared" si="53" ref="M101:M107">H101-I101</f>
        <v>54</v>
      </c>
      <c r="N101" s="61"/>
      <c r="O101" s="75"/>
      <c r="P101" s="60"/>
      <c r="Q101" s="61"/>
      <c r="R101" s="136">
        <v>2</v>
      </c>
      <c r="S101" s="65">
        <v>2</v>
      </c>
      <c r="T101" s="59"/>
      <c r="U101" s="75"/>
      <c r="V101" s="60"/>
      <c r="W101" s="61"/>
      <c r="X101" s="79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</row>
    <row r="102" spans="1:38" ht="15.75">
      <c r="A102" s="1139"/>
      <c r="B102" s="86" t="s">
        <v>147</v>
      </c>
      <c r="C102" s="61"/>
      <c r="D102" s="87" t="s">
        <v>65</v>
      </c>
      <c r="E102" s="87"/>
      <c r="F102" s="60"/>
      <c r="G102" s="58">
        <v>3</v>
      </c>
      <c r="H102" s="134">
        <f t="shared" si="51"/>
        <v>90</v>
      </c>
      <c r="I102" s="115">
        <f t="shared" si="52"/>
        <v>36</v>
      </c>
      <c r="J102" s="114"/>
      <c r="K102" s="114"/>
      <c r="L102" s="114">
        <v>36</v>
      </c>
      <c r="M102" s="116">
        <f t="shared" si="53"/>
        <v>54</v>
      </c>
      <c r="N102" s="61"/>
      <c r="O102" s="75"/>
      <c r="P102" s="60"/>
      <c r="Q102" s="61"/>
      <c r="R102" s="136">
        <v>2</v>
      </c>
      <c r="S102" s="65">
        <v>2</v>
      </c>
      <c r="T102" s="59"/>
      <c r="U102" s="75"/>
      <c r="V102" s="60"/>
      <c r="W102" s="61"/>
      <c r="X102" s="79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</row>
    <row r="103" spans="1:38" ht="15.75">
      <c r="A103" s="1139"/>
      <c r="B103" s="86" t="s">
        <v>149</v>
      </c>
      <c r="C103" s="61"/>
      <c r="D103" s="87" t="s">
        <v>65</v>
      </c>
      <c r="E103" s="87"/>
      <c r="F103" s="60"/>
      <c r="G103" s="58">
        <v>3</v>
      </c>
      <c r="H103" s="134">
        <f t="shared" si="51"/>
        <v>90</v>
      </c>
      <c r="I103" s="115">
        <f t="shared" si="52"/>
        <v>36</v>
      </c>
      <c r="J103" s="114">
        <v>18</v>
      </c>
      <c r="K103" s="114"/>
      <c r="L103" s="114">
        <v>18</v>
      </c>
      <c r="M103" s="116">
        <f t="shared" si="53"/>
        <v>54</v>
      </c>
      <c r="N103" s="61"/>
      <c r="O103" s="75"/>
      <c r="P103" s="60"/>
      <c r="Q103" s="61"/>
      <c r="R103" s="136">
        <v>2</v>
      </c>
      <c r="S103" s="65">
        <v>2</v>
      </c>
      <c r="T103" s="59"/>
      <c r="U103" s="75"/>
      <c r="V103" s="60"/>
      <c r="W103" s="61"/>
      <c r="X103" s="79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</row>
    <row r="104" spans="1:38" ht="15.75">
      <c r="A104" s="1139"/>
      <c r="B104" s="86" t="s">
        <v>150</v>
      </c>
      <c r="C104" s="61"/>
      <c r="D104" s="87" t="s">
        <v>65</v>
      </c>
      <c r="E104" s="87"/>
      <c r="F104" s="60"/>
      <c r="G104" s="58">
        <v>3</v>
      </c>
      <c r="H104" s="134">
        <f t="shared" si="51"/>
        <v>90</v>
      </c>
      <c r="I104" s="115">
        <f t="shared" si="52"/>
        <v>36</v>
      </c>
      <c r="J104" s="114">
        <v>18</v>
      </c>
      <c r="K104" s="114"/>
      <c r="L104" s="114">
        <v>18</v>
      </c>
      <c r="M104" s="116">
        <f t="shared" si="53"/>
        <v>54</v>
      </c>
      <c r="N104" s="61"/>
      <c r="O104" s="75"/>
      <c r="P104" s="60"/>
      <c r="Q104" s="61"/>
      <c r="R104" s="136">
        <v>2</v>
      </c>
      <c r="S104" s="65">
        <v>2</v>
      </c>
      <c r="T104" s="59"/>
      <c r="U104" s="75"/>
      <c r="V104" s="60"/>
      <c r="W104" s="61"/>
      <c r="X104" s="79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</row>
    <row r="105" spans="1:38" ht="15.75">
      <c r="A105" s="1139"/>
      <c r="B105" s="86" t="s">
        <v>151</v>
      </c>
      <c r="C105" s="61"/>
      <c r="D105" s="87" t="s">
        <v>65</v>
      </c>
      <c r="E105" s="87"/>
      <c r="F105" s="60"/>
      <c r="G105" s="58">
        <v>3</v>
      </c>
      <c r="H105" s="134">
        <f t="shared" si="51"/>
        <v>90</v>
      </c>
      <c r="I105" s="115">
        <f t="shared" si="52"/>
        <v>36</v>
      </c>
      <c r="J105" s="114">
        <v>18</v>
      </c>
      <c r="K105" s="114"/>
      <c r="L105" s="114">
        <v>18</v>
      </c>
      <c r="M105" s="116">
        <f t="shared" si="53"/>
        <v>54</v>
      </c>
      <c r="N105" s="61"/>
      <c r="O105" s="75"/>
      <c r="P105" s="60"/>
      <c r="Q105" s="61"/>
      <c r="R105" s="136">
        <v>2</v>
      </c>
      <c r="S105" s="65">
        <v>2</v>
      </c>
      <c r="T105" s="59"/>
      <c r="U105" s="75"/>
      <c r="V105" s="60"/>
      <c r="W105" s="61"/>
      <c r="X105" s="79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</row>
    <row r="106" spans="1:38" ht="15.75">
      <c r="A106" s="1139"/>
      <c r="B106" s="86" t="s">
        <v>145</v>
      </c>
      <c r="C106" s="61"/>
      <c r="D106" s="87" t="s">
        <v>65</v>
      </c>
      <c r="E106" s="87"/>
      <c r="F106" s="60"/>
      <c r="G106" s="58">
        <v>3</v>
      </c>
      <c r="H106" s="134">
        <f t="shared" si="51"/>
        <v>90</v>
      </c>
      <c r="I106" s="115">
        <f t="shared" si="52"/>
        <v>36</v>
      </c>
      <c r="J106" s="114">
        <v>18</v>
      </c>
      <c r="K106" s="114"/>
      <c r="L106" s="114">
        <v>18</v>
      </c>
      <c r="M106" s="116">
        <f t="shared" si="53"/>
        <v>54</v>
      </c>
      <c r="N106" s="61"/>
      <c r="O106" s="75"/>
      <c r="P106" s="60"/>
      <c r="Q106" s="61"/>
      <c r="R106" s="136">
        <v>2</v>
      </c>
      <c r="S106" s="65">
        <v>2</v>
      </c>
      <c r="T106" s="59"/>
      <c r="U106" s="75"/>
      <c r="V106" s="60"/>
      <c r="W106" s="61"/>
      <c r="X106" s="79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</row>
    <row r="107" spans="1:38" ht="15.75">
      <c r="A107" s="1139"/>
      <c r="B107" s="86" t="s">
        <v>146</v>
      </c>
      <c r="C107" s="61"/>
      <c r="D107" s="87" t="s">
        <v>65</v>
      </c>
      <c r="E107" s="87"/>
      <c r="F107" s="60"/>
      <c r="G107" s="58">
        <v>3</v>
      </c>
      <c r="H107" s="134">
        <f t="shared" si="51"/>
        <v>90</v>
      </c>
      <c r="I107" s="115">
        <f t="shared" si="52"/>
        <v>36</v>
      </c>
      <c r="J107" s="114">
        <v>18</v>
      </c>
      <c r="K107" s="114"/>
      <c r="L107" s="114">
        <v>18</v>
      </c>
      <c r="M107" s="116">
        <f t="shared" si="53"/>
        <v>54</v>
      </c>
      <c r="N107" s="61"/>
      <c r="O107" s="75"/>
      <c r="P107" s="60"/>
      <c r="Q107" s="61"/>
      <c r="R107" s="136">
        <v>2</v>
      </c>
      <c r="S107" s="65">
        <v>2</v>
      </c>
      <c r="T107" s="59"/>
      <c r="U107" s="75"/>
      <c r="V107" s="60"/>
      <c r="W107" s="61"/>
      <c r="X107" s="79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</row>
    <row r="108" spans="1:38" ht="15.75">
      <c r="A108" s="1140"/>
      <c r="B108" s="86" t="s">
        <v>211</v>
      </c>
      <c r="C108" s="61"/>
      <c r="D108" s="87"/>
      <c r="E108" s="87"/>
      <c r="F108" s="60"/>
      <c r="G108" s="58">
        <v>3</v>
      </c>
      <c r="H108" s="134">
        <f t="shared" si="51"/>
        <v>90</v>
      </c>
      <c r="I108" s="115"/>
      <c r="J108" s="114"/>
      <c r="K108" s="114"/>
      <c r="L108" s="114"/>
      <c r="M108" s="116"/>
      <c r="N108" s="61"/>
      <c r="O108" s="75"/>
      <c r="P108" s="60"/>
      <c r="Q108" s="61"/>
      <c r="R108" s="75"/>
      <c r="S108" s="60"/>
      <c r="T108" s="59"/>
      <c r="U108" s="75"/>
      <c r="V108" s="60"/>
      <c r="W108" s="61"/>
      <c r="X108" s="79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</row>
    <row r="109" spans="1:38" ht="15.75">
      <c r="A109" s="1141" t="s">
        <v>164</v>
      </c>
      <c r="B109" s="86" t="s">
        <v>212</v>
      </c>
      <c r="C109" s="61"/>
      <c r="D109" s="87">
        <v>5</v>
      </c>
      <c r="E109" s="87"/>
      <c r="F109" s="60"/>
      <c r="G109" s="89">
        <v>3</v>
      </c>
      <c r="H109" s="240">
        <f t="shared" si="51"/>
        <v>90</v>
      </c>
      <c r="I109" s="118">
        <f>J109+K109+L109</f>
        <v>30</v>
      </c>
      <c r="J109" s="125">
        <v>15</v>
      </c>
      <c r="K109" s="125"/>
      <c r="L109" s="125">
        <v>15</v>
      </c>
      <c r="M109" s="119">
        <f>H109-I109</f>
        <v>60</v>
      </c>
      <c r="N109" s="61"/>
      <c r="O109" s="75"/>
      <c r="P109" s="60"/>
      <c r="Q109" s="61"/>
      <c r="R109" s="75"/>
      <c r="S109" s="60"/>
      <c r="T109" s="59">
        <v>2</v>
      </c>
      <c r="U109" s="75"/>
      <c r="V109" s="60"/>
      <c r="W109" s="61"/>
      <c r="X109" s="79"/>
      <c r="AA109" s="144" t="b">
        <f>ISBLANK(N109)</f>
        <v>1</v>
      </c>
      <c r="AB109" s="144" t="b">
        <f>ISBLANK(O109)</f>
        <v>1</v>
      </c>
      <c r="AC109" s="144" t="b">
        <f>ISBLANK(P109)</f>
        <v>1</v>
      </c>
      <c r="AD109" s="144" t="b">
        <f>ISBLANK(Q109)</f>
        <v>1</v>
      </c>
      <c r="AE109" s="144" t="b">
        <f>ISBLANK(R109)</f>
        <v>1</v>
      </c>
      <c r="AF109" s="144"/>
      <c r="AG109" s="144" t="b">
        <f>ISBLANK(T109)</f>
        <v>0</v>
      </c>
      <c r="AH109" s="144" t="b">
        <f>ISBLANK(U109)</f>
        <v>1</v>
      </c>
      <c r="AI109" s="144" t="b">
        <f>ISBLANK(V109)</f>
        <v>1</v>
      </c>
      <c r="AJ109" s="144" t="b">
        <f>ISBLANK(W109)</f>
        <v>1</v>
      </c>
      <c r="AK109" s="144" t="b">
        <f>ISBLANK(X109)</f>
        <v>1</v>
      </c>
      <c r="AL109" s="144" t="b">
        <f>ISBLANK(#REF!)</f>
        <v>0</v>
      </c>
    </row>
    <row r="110" spans="1:38" ht="15.75">
      <c r="A110" s="1139"/>
      <c r="B110" s="86" t="s">
        <v>147</v>
      </c>
      <c r="C110" s="61"/>
      <c r="D110" s="87">
        <v>5</v>
      </c>
      <c r="E110" s="87"/>
      <c r="F110" s="60"/>
      <c r="G110" s="58">
        <v>3</v>
      </c>
      <c r="H110" s="134">
        <f t="shared" si="51"/>
        <v>90</v>
      </c>
      <c r="I110" s="115">
        <f>J110+K110+L110</f>
        <v>30</v>
      </c>
      <c r="J110" s="114"/>
      <c r="K110" s="114"/>
      <c r="L110" s="114">
        <v>30</v>
      </c>
      <c r="M110" s="116">
        <f>H110-I110</f>
        <v>60</v>
      </c>
      <c r="N110" s="61"/>
      <c r="O110" s="75"/>
      <c r="P110" s="60"/>
      <c r="Q110" s="61"/>
      <c r="R110" s="75"/>
      <c r="S110" s="60"/>
      <c r="T110" s="59">
        <v>2</v>
      </c>
      <c r="U110" s="75"/>
      <c r="V110" s="60"/>
      <c r="W110" s="61"/>
      <c r="X110" s="79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</row>
    <row r="111" spans="1:38" ht="15.75">
      <c r="A111" s="1139"/>
      <c r="B111" s="86" t="s">
        <v>152</v>
      </c>
      <c r="C111" s="61"/>
      <c r="D111" s="87">
        <v>5</v>
      </c>
      <c r="E111" s="87"/>
      <c r="F111" s="60"/>
      <c r="G111" s="58">
        <v>3</v>
      </c>
      <c r="H111" s="134">
        <f t="shared" si="51"/>
        <v>90</v>
      </c>
      <c r="I111" s="115">
        <f>J111+K111+L111</f>
        <v>30</v>
      </c>
      <c r="J111" s="114">
        <v>20</v>
      </c>
      <c r="K111" s="114"/>
      <c r="L111" s="114">
        <v>10</v>
      </c>
      <c r="M111" s="116">
        <f>H111-I111</f>
        <v>60</v>
      </c>
      <c r="N111" s="61"/>
      <c r="O111" s="75"/>
      <c r="P111" s="60"/>
      <c r="Q111" s="61"/>
      <c r="R111" s="75"/>
      <c r="S111" s="60"/>
      <c r="T111" s="59">
        <v>2</v>
      </c>
      <c r="U111" s="75"/>
      <c r="V111" s="60"/>
      <c r="W111" s="61"/>
      <c r="X111" s="79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</row>
    <row r="112" spans="1:38" ht="15.75">
      <c r="A112" s="1139"/>
      <c r="B112" s="86" t="s">
        <v>153</v>
      </c>
      <c r="C112" s="61"/>
      <c r="D112" s="87">
        <v>5</v>
      </c>
      <c r="E112" s="87"/>
      <c r="F112" s="60"/>
      <c r="G112" s="58">
        <v>3</v>
      </c>
      <c r="H112" s="134">
        <f t="shared" si="51"/>
        <v>90</v>
      </c>
      <c r="I112" s="115">
        <f>J112+K112+L112</f>
        <v>30</v>
      </c>
      <c r="J112" s="114">
        <v>20</v>
      </c>
      <c r="K112" s="114"/>
      <c r="L112" s="114">
        <v>10</v>
      </c>
      <c r="M112" s="116">
        <f>H112-I112</f>
        <v>60</v>
      </c>
      <c r="N112" s="61"/>
      <c r="O112" s="75"/>
      <c r="P112" s="60"/>
      <c r="Q112" s="61"/>
      <c r="R112" s="75"/>
      <c r="S112" s="60"/>
      <c r="T112" s="59">
        <v>2</v>
      </c>
      <c r="U112" s="75"/>
      <c r="V112" s="60"/>
      <c r="W112" s="61"/>
      <c r="X112" s="79"/>
      <c r="AA112" s="144"/>
      <c r="AB112" s="144"/>
      <c r="AC112" s="144"/>
      <c r="AD112" s="144"/>
      <c r="AE112" s="144"/>
      <c r="AF112" s="144"/>
      <c r="AG112" s="144"/>
      <c r="AH112" s="144"/>
      <c r="AI112" s="144"/>
      <c r="AJ112" s="144"/>
      <c r="AK112" s="144"/>
      <c r="AL112" s="144"/>
    </row>
    <row r="113" spans="1:38" ht="15.75">
      <c r="A113" s="1139"/>
      <c r="B113" s="66" t="s">
        <v>154</v>
      </c>
      <c r="C113" s="59"/>
      <c r="D113" s="87">
        <v>5</v>
      </c>
      <c r="E113" s="87"/>
      <c r="F113" s="60"/>
      <c r="G113" s="58">
        <v>3</v>
      </c>
      <c r="H113" s="134">
        <f t="shared" si="51"/>
        <v>90</v>
      </c>
      <c r="I113" s="115">
        <f>J113+K113+L113</f>
        <v>30</v>
      </c>
      <c r="J113" s="114">
        <v>20</v>
      </c>
      <c r="K113" s="114"/>
      <c r="L113" s="114">
        <v>10</v>
      </c>
      <c r="M113" s="116">
        <f>H113-I113</f>
        <v>60</v>
      </c>
      <c r="N113" s="61"/>
      <c r="O113" s="75"/>
      <c r="P113" s="60"/>
      <c r="Q113" s="61"/>
      <c r="R113" s="75"/>
      <c r="S113" s="60"/>
      <c r="T113" s="59">
        <v>2</v>
      </c>
      <c r="U113" s="75"/>
      <c r="V113" s="60"/>
      <c r="W113" s="61"/>
      <c r="X113" s="79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</row>
    <row r="114" spans="1:38" ht="15.75">
      <c r="A114" s="1139"/>
      <c r="B114" s="86" t="s">
        <v>211</v>
      </c>
      <c r="C114" s="59"/>
      <c r="D114" s="87"/>
      <c r="E114" s="87"/>
      <c r="F114" s="65"/>
      <c r="G114" s="292">
        <v>3</v>
      </c>
      <c r="H114" s="332">
        <f t="shared" si="51"/>
        <v>90</v>
      </c>
      <c r="I114" s="115"/>
      <c r="J114" s="114"/>
      <c r="K114" s="114"/>
      <c r="L114" s="114"/>
      <c r="M114" s="72"/>
      <c r="N114" s="59"/>
      <c r="O114" s="75"/>
      <c r="P114" s="65"/>
      <c r="Q114" s="59"/>
      <c r="R114" s="75"/>
      <c r="S114" s="60"/>
      <c r="T114" s="59"/>
      <c r="U114" s="75"/>
      <c r="V114" s="65"/>
      <c r="W114" s="59"/>
      <c r="X114" s="79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</row>
    <row r="115" spans="1:38" ht="15.75">
      <c r="A115" s="1142" t="s">
        <v>165</v>
      </c>
      <c r="B115" s="66" t="s">
        <v>208</v>
      </c>
      <c r="C115" s="69"/>
      <c r="D115" s="136" t="s">
        <v>67</v>
      </c>
      <c r="E115" s="136"/>
      <c r="F115" s="65"/>
      <c r="G115" s="138">
        <v>3</v>
      </c>
      <c r="H115" s="318">
        <f t="shared" si="51"/>
        <v>90</v>
      </c>
      <c r="I115" s="313">
        <f>J115+K115+L115</f>
        <v>36</v>
      </c>
      <c r="J115" s="101">
        <v>18</v>
      </c>
      <c r="K115" s="101"/>
      <c r="L115" s="101">
        <v>18</v>
      </c>
      <c r="M115" s="92">
        <f>H115-I115</f>
        <v>54</v>
      </c>
      <c r="N115" s="69"/>
      <c r="O115" s="136"/>
      <c r="P115" s="65"/>
      <c r="Q115" s="69"/>
      <c r="R115" s="136"/>
      <c r="S115" s="65"/>
      <c r="T115" s="69"/>
      <c r="U115" s="136">
        <v>2</v>
      </c>
      <c r="V115" s="65">
        <v>2</v>
      </c>
      <c r="W115" s="69"/>
      <c r="X115" s="136"/>
      <c r="AA115" s="144" t="b">
        <f>ISBLANK(N115)</f>
        <v>1</v>
      </c>
      <c r="AB115" s="144" t="b">
        <f>ISBLANK(O115)</f>
        <v>1</v>
      </c>
      <c r="AC115" s="144" t="b">
        <f>ISBLANK(P115)</f>
        <v>1</v>
      </c>
      <c r="AD115" s="144" t="b">
        <f>ISBLANK(Q115)</f>
        <v>1</v>
      </c>
      <c r="AE115" s="144" t="b">
        <f>ISBLANK(R115)</f>
        <v>1</v>
      </c>
      <c r="AF115" s="144"/>
      <c r="AG115" s="144" t="b">
        <f>ISBLANK(T115)</f>
        <v>1</v>
      </c>
      <c r="AH115" s="144" t="b">
        <f>ISBLANK(U115)</f>
        <v>0</v>
      </c>
      <c r="AI115" s="144"/>
      <c r="AJ115" s="144" t="b">
        <f>ISBLANK(W115)</f>
        <v>1</v>
      </c>
      <c r="AK115" s="144" t="b">
        <f>ISBLANK(X115)</f>
        <v>1</v>
      </c>
      <c r="AL115" s="144" t="b">
        <f>ISBLANK(#REF!)</f>
        <v>0</v>
      </c>
    </row>
    <row r="116" spans="1:38" ht="15.75">
      <c r="A116" s="1142"/>
      <c r="B116" s="66" t="s">
        <v>155</v>
      </c>
      <c r="C116" s="69"/>
      <c r="D116" s="136" t="s">
        <v>67</v>
      </c>
      <c r="E116" s="136"/>
      <c r="F116" s="65"/>
      <c r="G116" s="292">
        <v>3</v>
      </c>
      <c r="H116" s="137">
        <f t="shared" si="51"/>
        <v>90</v>
      </c>
      <c r="I116" s="314">
        <f aca="true" t="shared" si="54" ref="I116:I121">J116+K116+L116</f>
        <v>36</v>
      </c>
      <c r="J116" s="71">
        <v>18</v>
      </c>
      <c r="K116" s="71"/>
      <c r="L116" s="71">
        <v>18</v>
      </c>
      <c r="M116" s="72">
        <f aca="true" t="shared" si="55" ref="M116:M121">H116-I116</f>
        <v>54</v>
      </c>
      <c r="N116" s="69"/>
      <c r="O116" s="136"/>
      <c r="P116" s="65"/>
      <c r="Q116" s="69"/>
      <c r="R116" s="136"/>
      <c r="S116" s="65"/>
      <c r="T116" s="69"/>
      <c r="U116" s="136">
        <v>2</v>
      </c>
      <c r="V116" s="65">
        <v>2</v>
      </c>
      <c r="W116" s="69"/>
      <c r="X116" s="136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144"/>
      <c r="AL116" s="144"/>
    </row>
    <row r="117" spans="1:38" ht="15.75">
      <c r="A117" s="1142"/>
      <c r="B117" s="66" t="s">
        <v>147</v>
      </c>
      <c r="C117" s="69"/>
      <c r="D117" s="136" t="s">
        <v>67</v>
      </c>
      <c r="E117" s="136"/>
      <c r="F117" s="65"/>
      <c r="G117" s="292">
        <v>3</v>
      </c>
      <c r="H117" s="137">
        <f t="shared" si="51"/>
        <v>90</v>
      </c>
      <c r="I117" s="314">
        <f t="shared" si="54"/>
        <v>36</v>
      </c>
      <c r="J117" s="71"/>
      <c r="K117" s="71"/>
      <c r="L117" s="71">
        <v>36</v>
      </c>
      <c r="M117" s="72">
        <f t="shared" si="55"/>
        <v>54</v>
      </c>
      <c r="N117" s="69"/>
      <c r="O117" s="136"/>
      <c r="P117" s="65"/>
      <c r="Q117" s="69"/>
      <c r="R117" s="136"/>
      <c r="S117" s="65"/>
      <c r="T117" s="69"/>
      <c r="U117" s="136">
        <v>2</v>
      </c>
      <c r="V117" s="65">
        <v>2</v>
      </c>
      <c r="W117" s="69"/>
      <c r="X117" s="136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</row>
    <row r="118" spans="1:38" ht="15.75">
      <c r="A118" s="1142"/>
      <c r="B118" s="66" t="s">
        <v>156</v>
      </c>
      <c r="C118" s="69"/>
      <c r="D118" s="136" t="s">
        <v>67</v>
      </c>
      <c r="E118" s="136"/>
      <c r="F118" s="65"/>
      <c r="G118" s="292">
        <v>3</v>
      </c>
      <c r="H118" s="137">
        <f t="shared" si="51"/>
        <v>90</v>
      </c>
      <c r="I118" s="314">
        <f t="shared" si="54"/>
        <v>36</v>
      </c>
      <c r="J118" s="71">
        <v>18</v>
      </c>
      <c r="K118" s="71"/>
      <c r="L118" s="71">
        <v>18</v>
      </c>
      <c r="M118" s="72">
        <f t="shared" si="55"/>
        <v>54</v>
      </c>
      <c r="N118" s="69"/>
      <c r="O118" s="136"/>
      <c r="P118" s="65"/>
      <c r="Q118" s="69"/>
      <c r="R118" s="136"/>
      <c r="S118" s="65"/>
      <c r="T118" s="69"/>
      <c r="U118" s="136">
        <v>2</v>
      </c>
      <c r="V118" s="65">
        <v>2</v>
      </c>
      <c r="W118" s="69"/>
      <c r="X118" s="136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</row>
    <row r="119" spans="1:38" ht="15.75">
      <c r="A119" s="1142"/>
      <c r="B119" s="66" t="s">
        <v>157</v>
      </c>
      <c r="C119" s="69"/>
      <c r="D119" s="136" t="s">
        <v>67</v>
      </c>
      <c r="E119" s="136"/>
      <c r="F119" s="65"/>
      <c r="G119" s="292">
        <v>3</v>
      </c>
      <c r="H119" s="137">
        <f t="shared" si="51"/>
        <v>90</v>
      </c>
      <c r="I119" s="314">
        <f t="shared" si="54"/>
        <v>36</v>
      </c>
      <c r="J119" s="71">
        <v>18</v>
      </c>
      <c r="K119" s="71"/>
      <c r="L119" s="71">
        <v>18</v>
      </c>
      <c r="M119" s="72">
        <f t="shared" si="55"/>
        <v>54</v>
      </c>
      <c r="N119" s="69"/>
      <c r="O119" s="136"/>
      <c r="P119" s="65"/>
      <c r="Q119" s="69"/>
      <c r="R119" s="136"/>
      <c r="S119" s="65"/>
      <c r="T119" s="69"/>
      <c r="U119" s="136">
        <v>2</v>
      </c>
      <c r="V119" s="65">
        <v>2</v>
      </c>
      <c r="W119" s="69"/>
      <c r="X119" s="136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</row>
    <row r="120" spans="1:38" ht="15.75">
      <c r="A120" s="1142"/>
      <c r="B120" s="66" t="s">
        <v>158</v>
      </c>
      <c r="C120" s="69"/>
      <c r="D120" s="136" t="s">
        <v>67</v>
      </c>
      <c r="E120" s="136"/>
      <c r="F120" s="65"/>
      <c r="G120" s="292">
        <v>3</v>
      </c>
      <c r="H120" s="137">
        <f t="shared" si="51"/>
        <v>90</v>
      </c>
      <c r="I120" s="314">
        <f t="shared" si="54"/>
        <v>36</v>
      </c>
      <c r="J120" s="71">
        <v>18</v>
      </c>
      <c r="K120" s="71"/>
      <c r="L120" s="71">
        <v>18</v>
      </c>
      <c r="M120" s="72">
        <f t="shared" si="55"/>
        <v>54</v>
      </c>
      <c r="N120" s="69"/>
      <c r="O120" s="136"/>
      <c r="P120" s="65"/>
      <c r="Q120" s="69"/>
      <c r="R120" s="136"/>
      <c r="S120" s="65"/>
      <c r="T120" s="69"/>
      <c r="U120" s="136">
        <v>2</v>
      </c>
      <c r="V120" s="65">
        <v>2</v>
      </c>
      <c r="W120" s="69"/>
      <c r="X120" s="136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</row>
    <row r="121" spans="1:38" ht="15.75">
      <c r="A121" s="1142"/>
      <c r="B121" s="66" t="s">
        <v>159</v>
      </c>
      <c r="C121" s="69"/>
      <c r="D121" s="136" t="s">
        <v>67</v>
      </c>
      <c r="E121" s="136"/>
      <c r="F121" s="65"/>
      <c r="G121" s="292">
        <v>3</v>
      </c>
      <c r="H121" s="137">
        <f t="shared" si="51"/>
        <v>90</v>
      </c>
      <c r="I121" s="314">
        <f t="shared" si="54"/>
        <v>36</v>
      </c>
      <c r="J121" s="71">
        <v>18</v>
      </c>
      <c r="K121" s="71"/>
      <c r="L121" s="71">
        <v>18</v>
      </c>
      <c r="M121" s="72">
        <f t="shared" si="55"/>
        <v>54</v>
      </c>
      <c r="N121" s="69"/>
      <c r="O121" s="136"/>
      <c r="P121" s="65"/>
      <c r="Q121" s="69"/>
      <c r="R121" s="136"/>
      <c r="S121" s="65"/>
      <c r="T121" s="69"/>
      <c r="U121" s="136">
        <v>2</v>
      </c>
      <c r="V121" s="65">
        <v>2</v>
      </c>
      <c r="W121" s="69"/>
      <c r="X121" s="136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</row>
    <row r="122" spans="1:38" ht="16.5" thickBot="1">
      <c r="A122" s="565"/>
      <c r="B122" s="106" t="s">
        <v>211</v>
      </c>
      <c r="C122" s="111"/>
      <c r="D122" s="135"/>
      <c r="E122" s="135"/>
      <c r="F122" s="112"/>
      <c r="G122" s="173">
        <v>3</v>
      </c>
      <c r="H122" s="334">
        <f t="shared" si="51"/>
        <v>90</v>
      </c>
      <c r="I122" s="333"/>
      <c r="J122" s="109"/>
      <c r="K122" s="109"/>
      <c r="L122" s="109"/>
      <c r="M122" s="110"/>
      <c r="N122" s="111"/>
      <c r="O122" s="135"/>
      <c r="P122" s="112"/>
      <c r="Q122" s="111"/>
      <c r="R122" s="135"/>
      <c r="S122" s="112"/>
      <c r="T122" s="111"/>
      <c r="U122" s="135"/>
      <c r="V122" s="112"/>
      <c r="W122" s="111"/>
      <c r="X122" s="135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</row>
    <row r="123" spans="1:39" ht="16.5" thickBot="1">
      <c r="A123" s="1143" t="s">
        <v>87</v>
      </c>
      <c r="B123" s="1144"/>
      <c r="C123" s="1144"/>
      <c r="D123" s="1144"/>
      <c r="E123" s="1144"/>
      <c r="F123" s="1145"/>
      <c r="G123" s="121">
        <f aca="true" t="shared" si="56" ref="G123:X123">G100+G109+G115</f>
        <v>9</v>
      </c>
      <c r="H123" s="124">
        <f t="shared" si="56"/>
        <v>270</v>
      </c>
      <c r="I123" s="124">
        <f t="shared" si="56"/>
        <v>102</v>
      </c>
      <c r="J123" s="124">
        <f t="shared" si="56"/>
        <v>51</v>
      </c>
      <c r="K123" s="124">
        <f t="shared" si="56"/>
        <v>0</v>
      </c>
      <c r="L123" s="124">
        <f t="shared" si="56"/>
        <v>51</v>
      </c>
      <c r="M123" s="124">
        <f t="shared" si="56"/>
        <v>168</v>
      </c>
      <c r="N123" s="466">
        <f t="shared" si="56"/>
        <v>0</v>
      </c>
      <c r="O123" s="466">
        <f t="shared" si="56"/>
        <v>0</v>
      </c>
      <c r="P123" s="466">
        <f t="shared" si="56"/>
        <v>0</v>
      </c>
      <c r="Q123" s="466">
        <f t="shared" si="56"/>
        <v>0</v>
      </c>
      <c r="R123" s="121">
        <f t="shared" si="56"/>
        <v>2</v>
      </c>
      <c r="S123" s="455">
        <f t="shared" si="56"/>
        <v>2</v>
      </c>
      <c r="T123" s="454">
        <f t="shared" si="56"/>
        <v>2</v>
      </c>
      <c r="U123" s="121">
        <f t="shared" si="56"/>
        <v>2</v>
      </c>
      <c r="V123" s="455">
        <f t="shared" si="56"/>
        <v>2</v>
      </c>
      <c r="W123" s="466">
        <f t="shared" si="56"/>
        <v>0</v>
      </c>
      <c r="X123" s="466">
        <f t="shared" si="56"/>
        <v>0</v>
      </c>
      <c r="Y123" s="78"/>
      <c r="Z123" s="78"/>
      <c r="AA123" s="433">
        <f>SUMIF(AA96:AA121,FALSE,$G96:$G121)</f>
        <v>0</v>
      </c>
      <c r="AB123" s="433">
        <f>SUMIF(AB96:AB121,FALSE,$G96:$G121)</f>
        <v>0</v>
      </c>
      <c r="AC123" s="433">
        <f>SUMIF(AC96:AC121,FALSE,$G96:$G121)</f>
        <v>0</v>
      </c>
      <c r="AD123" s="433">
        <f>SUMIF(AD96:AD121,FALSE,$G96:$G121)</f>
        <v>0</v>
      </c>
      <c r="AE123" s="433">
        <f aca="true" t="shared" si="57" ref="AE123:AL123">SUMIF(AE96:AE121,FALSE,$G96:$G121)</f>
        <v>3</v>
      </c>
      <c r="AF123" s="433">
        <f t="shared" si="57"/>
        <v>0</v>
      </c>
      <c r="AG123" s="433">
        <f t="shared" si="57"/>
        <v>3</v>
      </c>
      <c r="AH123" s="433">
        <f t="shared" si="57"/>
        <v>3</v>
      </c>
      <c r="AI123" s="433">
        <f t="shared" si="57"/>
        <v>0</v>
      </c>
      <c r="AJ123" s="433">
        <f t="shared" si="57"/>
        <v>0</v>
      </c>
      <c r="AK123" s="433">
        <f t="shared" si="57"/>
        <v>0</v>
      </c>
      <c r="AL123" s="433">
        <f t="shared" si="57"/>
        <v>9</v>
      </c>
      <c r="AM123" s="467">
        <f>SUM(AA123:AL123)</f>
        <v>18</v>
      </c>
    </row>
    <row r="124" spans="1:39" ht="12.75" customHeight="1" thickBot="1">
      <c r="A124" s="1058"/>
      <c r="B124" s="1059"/>
      <c r="C124" s="1059"/>
      <c r="D124" s="1059"/>
      <c r="E124" s="1059"/>
      <c r="F124" s="1059"/>
      <c r="G124" s="1059"/>
      <c r="H124" s="1059"/>
      <c r="I124" s="1059"/>
      <c r="J124" s="1059"/>
      <c r="K124" s="1059"/>
      <c r="L124" s="1059"/>
      <c r="M124" s="1059"/>
      <c r="N124" s="1059"/>
      <c r="O124" s="1059"/>
      <c r="P124" s="1059"/>
      <c r="Q124" s="1059"/>
      <c r="R124" s="1059"/>
      <c r="S124" s="1059"/>
      <c r="T124" s="1059"/>
      <c r="U124" s="1059"/>
      <c r="V124" s="1059"/>
      <c r="W124" s="1059"/>
      <c r="X124" s="1059"/>
      <c r="Y124" s="78"/>
      <c r="Z124" s="78"/>
      <c r="AA124" s="133" t="s">
        <v>43</v>
      </c>
      <c r="AB124" s="432">
        <f>AA123+AB123+AC123</f>
        <v>0</v>
      </c>
      <c r="AC124" s="133"/>
      <c r="AD124" s="133" t="s">
        <v>44</v>
      </c>
      <c r="AE124" s="432">
        <f>AD123+AE123+AF123</f>
        <v>3</v>
      </c>
      <c r="AF124" s="133"/>
      <c r="AG124" s="133" t="s">
        <v>45</v>
      </c>
      <c r="AH124" s="432">
        <f>AG123+AH123+AI123</f>
        <v>6</v>
      </c>
      <c r="AI124" s="133"/>
      <c r="AJ124" s="133" t="s">
        <v>46</v>
      </c>
      <c r="AK124" s="432">
        <f>AJ123+AK123+AL123</f>
        <v>9</v>
      </c>
      <c r="AL124" s="133"/>
      <c r="AM124" s="430">
        <f>AB124+AE124+AH124+AK124</f>
        <v>18</v>
      </c>
    </row>
    <row r="125" spans="1:39" ht="14.25" customHeight="1" thickBot="1">
      <c r="A125" s="1082" t="s">
        <v>61</v>
      </c>
      <c r="B125" s="1083"/>
      <c r="C125" s="1083"/>
      <c r="D125" s="1083"/>
      <c r="E125" s="1083"/>
      <c r="F125" s="1083"/>
      <c r="G125" s="1083"/>
      <c r="H125" s="1083"/>
      <c r="I125" s="1083"/>
      <c r="J125" s="1083"/>
      <c r="K125" s="1083"/>
      <c r="L125" s="1083"/>
      <c r="M125" s="1083"/>
      <c r="N125" s="1083"/>
      <c r="O125" s="1083"/>
      <c r="P125" s="1083"/>
      <c r="Q125" s="1083"/>
      <c r="R125" s="1083"/>
      <c r="S125" s="1083"/>
      <c r="T125" s="1083"/>
      <c r="U125" s="1083"/>
      <c r="V125" s="1083"/>
      <c r="W125" s="1083"/>
      <c r="X125" s="1083"/>
      <c r="AA125" s="54"/>
      <c r="AB125" s="430"/>
      <c r="AC125" s="54"/>
      <c r="AD125" s="54"/>
      <c r="AE125" s="430"/>
      <c r="AF125" s="54"/>
      <c r="AG125" s="54"/>
      <c r="AH125" s="430"/>
      <c r="AI125" s="54"/>
      <c r="AJ125" s="54"/>
      <c r="AK125" s="430"/>
      <c r="AL125" s="54"/>
      <c r="AM125" s="430"/>
    </row>
    <row r="126" spans="1:38" ht="16.5" thickBot="1">
      <c r="A126" s="1146" t="s">
        <v>297</v>
      </c>
      <c r="B126" s="1147"/>
      <c r="C126" s="1147"/>
      <c r="D126" s="1147"/>
      <c r="E126" s="1147"/>
      <c r="F126" s="1147"/>
      <c r="G126" s="1147"/>
      <c r="H126" s="1147"/>
      <c r="I126" s="1147"/>
      <c r="J126" s="1147"/>
      <c r="K126" s="1147"/>
      <c r="L126" s="1147"/>
      <c r="M126" s="1147"/>
      <c r="N126" s="1147"/>
      <c r="O126" s="1147"/>
      <c r="P126" s="1147"/>
      <c r="Q126" s="1147"/>
      <c r="R126" s="1147"/>
      <c r="S126" s="1147"/>
      <c r="T126" s="1147"/>
      <c r="U126" s="1147"/>
      <c r="V126" s="1147"/>
      <c r="W126" s="1147"/>
      <c r="X126" s="1147"/>
      <c r="AA126" s="309"/>
      <c r="AB126" s="309"/>
      <c r="AC126" s="309"/>
      <c r="AD126" s="309"/>
      <c r="AE126" s="309"/>
      <c r="AF126" s="309"/>
      <c r="AG126" s="309"/>
      <c r="AH126" s="309"/>
      <c r="AI126" s="309"/>
      <c r="AJ126" s="309"/>
      <c r="AK126" s="309"/>
      <c r="AL126" s="309"/>
    </row>
    <row r="127" spans="1:38" ht="15.75">
      <c r="A127" s="395" t="s">
        <v>139</v>
      </c>
      <c r="B127" s="797" t="s">
        <v>189</v>
      </c>
      <c r="C127" s="798"/>
      <c r="D127" s="751">
        <v>8</v>
      </c>
      <c r="E127" s="751"/>
      <c r="F127" s="752"/>
      <c r="G127" s="645">
        <v>5</v>
      </c>
      <c r="H127" s="307">
        <f>$G127*30</f>
        <v>150</v>
      </c>
      <c r="I127" s="635">
        <f>SUM($J127:$L127)</f>
        <v>54</v>
      </c>
      <c r="J127" s="648">
        <v>27</v>
      </c>
      <c r="K127" s="648">
        <v>9</v>
      </c>
      <c r="L127" s="648">
        <v>18</v>
      </c>
      <c r="M127" s="649">
        <f>$H127-$I127</f>
        <v>96</v>
      </c>
      <c r="N127" s="165"/>
      <c r="O127" s="166"/>
      <c r="P127" s="164"/>
      <c r="Q127" s="162"/>
      <c r="R127" s="166"/>
      <c r="S127" s="164"/>
      <c r="T127" s="388"/>
      <c r="U127" s="425"/>
      <c r="V127" s="164"/>
      <c r="W127" s="162"/>
      <c r="X127" s="167">
        <v>6</v>
      </c>
      <c r="AA127" s="310" t="b">
        <f aca="true" t="shared" si="58" ref="AA127:AK132">ISBLANK(N127)</f>
        <v>1</v>
      </c>
      <c r="AB127" s="310" t="b">
        <f t="shared" si="58"/>
        <v>1</v>
      </c>
      <c r="AC127" s="310" t="b">
        <f t="shared" si="58"/>
        <v>1</v>
      </c>
      <c r="AD127" s="310" t="b">
        <f t="shared" si="58"/>
        <v>1</v>
      </c>
      <c r="AE127" s="310" t="b">
        <f t="shared" si="58"/>
        <v>1</v>
      </c>
      <c r="AF127" s="310" t="b">
        <f t="shared" si="58"/>
        <v>1</v>
      </c>
      <c r="AG127" s="310" t="b">
        <f t="shared" si="58"/>
        <v>1</v>
      </c>
      <c r="AH127" s="310" t="b">
        <f t="shared" si="58"/>
        <v>1</v>
      </c>
      <c r="AI127" s="310" t="b">
        <f t="shared" si="58"/>
        <v>1</v>
      </c>
      <c r="AJ127" s="310" t="b">
        <f t="shared" si="58"/>
        <v>1</v>
      </c>
      <c r="AK127" s="310" t="b">
        <f t="shared" si="58"/>
        <v>0</v>
      </c>
      <c r="AL127" s="310" t="b">
        <f>ISBLANK(#REF!)</f>
        <v>0</v>
      </c>
    </row>
    <row r="128" spans="1:38" ht="15.75">
      <c r="A128" s="395" t="s">
        <v>140</v>
      </c>
      <c r="B128" s="794" t="s">
        <v>319</v>
      </c>
      <c r="C128" s="377"/>
      <c r="D128" s="359"/>
      <c r="E128" s="360"/>
      <c r="F128" s="361"/>
      <c r="G128" s="665">
        <f>G129+G132+G136</f>
        <v>21.5</v>
      </c>
      <c r="H128" s="666">
        <f aca="true" t="shared" si="59" ref="H128:M128">H129+H132+H136</f>
        <v>645</v>
      </c>
      <c r="I128" s="666">
        <f t="shared" si="59"/>
        <v>258</v>
      </c>
      <c r="J128" s="666">
        <f t="shared" si="59"/>
        <v>105</v>
      </c>
      <c r="K128" s="666">
        <f t="shared" si="59"/>
        <v>52</v>
      </c>
      <c r="L128" s="666">
        <f t="shared" si="59"/>
        <v>86</v>
      </c>
      <c r="M128" s="666">
        <f t="shared" si="59"/>
        <v>387</v>
      </c>
      <c r="N128" s="362"/>
      <c r="O128" s="363"/>
      <c r="P128" s="364"/>
      <c r="Q128" s="365"/>
      <c r="R128" s="363"/>
      <c r="S128" s="366"/>
      <c r="T128" s="367"/>
      <c r="U128" s="363"/>
      <c r="V128" s="366"/>
      <c r="W128" s="367"/>
      <c r="X128" s="363"/>
      <c r="AA128" s="310" t="b">
        <f t="shared" si="58"/>
        <v>1</v>
      </c>
      <c r="AB128" s="310" t="b">
        <f t="shared" si="58"/>
        <v>1</v>
      </c>
      <c r="AC128" s="310" t="b">
        <f t="shared" si="58"/>
        <v>1</v>
      </c>
      <c r="AD128" s="310" t="b">
        <f t="shared" si="58"/>
        <v>1</v>
      </c>
      <c r="AE128" s="310" t="b">
        <f t="shared" si="58"/>
        <v>1</v>
      </c>
      <c r="AF128" s="310" t="b">
        <f t="shared" si="58"/>
        <v>1</v>
      </c>
      <c r="AG128" s="310" t="b">
        <f t="shared" si="58"/>
        <v>1</v>
      </c>
      <c r="AH128" s="310" t="b">
        <f t="shared" si="58"/>
        <v>1</v>
      </c>
      <c r="AI128" s="310" t="b">
        <f t="shared" si="58"/>
        <v>1</v>
      </c>
      <c r="AJ128" s="310" t="b">
        <f t="shared" si="58"/>
        <v>1</v>
      </c>
      <c r="AK128" s="310" t="b">
        <f t="shared" si="58"/>
        <v>1</v>
      </c>
      <c r="AL128" s="310" t="b">
        <f>ISBLANK(#REF!)</f>
        <v>0</v>
      </c>
    </row>
    <row r="129" spans="1:38" ht="31.5">
      <c r="A129" s="395" t="s">
        <v>192</v>
      </c>
      <c r="B129" s="799" t="s">
        <v>320</v>
      </c>
      <c r="C129" s="377"/>
      <c r="D129" s="359"/>
      <c r="E129" s="652"/>
      <c r="F129" s="651"/>
      <c r="G129" s="658">
        <f>G130+G131</f>
        <v>7</v>
      </c>
      <c r="H129" s="659">
        <f aca="true" t="shared" si="60" ref="H129:M129">H130+H131</f>
        <v>210</v>
      </c>
      <c r="I129" s="659">
        <f t="shared" si="60"/>
        <v>81</v>
      </c>
      <c r="J129" s="659">
        <f t="shared" si="60"/>
        <v>36</v>
      </c>
      <c r="K129" s="659">
        <f t="shared" si="60"/>
        <v>18</v>
      </c>
      <c r="L129" s="659">
        <f t="shared" si="60"/>
        <v>27</v>
      </c>
      <c r="M129" s="659">
        <f t="shared" si="60"/>
        <v>129</v>
      </c>
      <c r="N129" s="367"/>
      <c r="O129" s="363"/>
      <c r="P129" s="364"/>
      <c r="Q129" s="365"/>
      <c r="R129" s="363"/>
      <c r="S129" s="366"/>
      <c r="T129" s="367"/>
      <c r="U129" s="363"/>
      <c r="V129" s="366"/>
      <c r="W129" s="367"/>
      <c r="X129" s="363"/>
      <c r="AA129" s="310"/>
      <c r="AB129" s="310"/>
      <c r="AC129" s="310"/>
      <c r="AD129" s="310"/>
      <c r="AE129" s="310"/>
      <c r="AF129" s="310"/>
      <c r="AG129" s="310"/>
      <c r="AH129" s="310"/>
      <c r="AI129" s="310"/>
      <c r="AJ129" s="310"/>
      <c r="AK129" s="310"/>
      <c r="AL129" s="310"/>
    </row>
    <row r="130" spans="1:38" ht="21.75" customHeight="1">
      <c r="A130" s="395"/>
      <c r="B130" s="800" t="s">
        <v>326</v>
      </c>
      <c r="C130" s="377"/>
      <c r="D130" s="368"/>
      <c r="E130" s="359"/>
      <c r="F130" s="369"/>
      <c r="G130" s="653">
        <v>4</v>
      </c>
      <c r="H130" s="414">
        <f>G130*30</f>
        <v>120</v>
      </c>
      <c r="I130" s="654">
        <f>J130+K130+L130</f>
        <v>45</v>
      </c>
      <c r="J130" s="655">
        <v>18</v>
      </c>
      <c r="K130" s="656">
        <v>9</v>
      </c>
      <c r="L130" s="656">
        <v>18</v>
      </c>
      <c r="M130" s="657">
        <f>H130-I130</f>
        <v>75</v>
      </c>
      <c r="N130" s="362"/>
      <c r="O130" s="363"/>
      <c r="P130" s="364"/>
      <c r="Q130" s="365"/>
      <c r="R130" s="363"/>
      <c r="S130" s="366"/>
      <c r="T130" s="367"/>
      <c r="U130" s="363">
        <v>5</v>
      </c>
      <c r="V130" s="366"/>
      <c r="W130" s="367"/>
      <c r="X130" s="363"/>
      <c r="AA130" s="310" t="b">
        <f t="shared" si="58"/>
        <v>1</v>
      </c>
      <c r="AB130" s="310" t="b">
        <f t="shared" si="58"/>
        <v>1</v>
      </c>
      <c r="AC130" s="310" t="b">
        <f t="shared" si="58"/>
        <v>1</v>
      </c>
      <c r="AD130" s="310" t="b">
        <f t="shared" si="58"/>
        <v>1</v>
      </c>
      <c r="AE130" s="310" t="b">
        <f t="shared" si="58"/>
        <v>1</v>
      </c>
      <c r="AF130" s="310" t="b">
        <f t="shared" si="58"/>
        <v>1</v>
      </c>
      <c r="AG130" s="310" t="b">
        <f t="shared" si="58"/>
        <v>1</v>
      </c>
      <c r="AH130" s="310" t="b">
        <f t="shared" si="58"/>
        <v>0</v>
      </c>
      <c r="AI130" s="310" t="b">
        <f t="shared" si="58"/>
        <v>1</v>
      </c>
      <c r="AJ130" s="310" t="b">
        <f t="shared" si="58"/>
        <v>1</v>
      </c>
      <c r="AK130" s="310" t="b">
        <f t="shared" si="58"/>
        <v>1</v>
      </c>
      <c r="AL130" s="310" t="b">
        <f>ISBLANK(#REF!)</f>
        <v>0</v>
      </c>
    </row>
    <row r="131" spans="1:38" ht="21.75" customHeight="1">
      <c r="A131" s="395"/>
      <c r="B131" s="800" t="s">
        <v>326</v>
      </c>
      <c r="C131" s="377" t="s">
        <v>67</v>
      </c>
      <c r="D131" s="368"/>
      <c r="E131" s="359"/>
      <c r="F131" s="369"/>
      <c r="G131" s="370">
        <v>3</v>
      </c>
      <c r="H131" s="414">
        <f>G131*30</f>
        <v>90</v>
      </c>
      <c r="I131" s="410">
        <f>J131+K131+L131</f>
        <v>36</v>
      </c>
      <c r="J131" s="371">
        <v>18</v>
      </c>
      <c r="K131" s="372">
        <v>9</v>
      </c>
      <c r="L131" s="372">
        <v>9</v>
      </c>
      <c r="M131" s="373">
        <f>H131-I131</f>
        <v>54</v>
      </c>
      <c r="N131" s="362"/>
      <c r="O131" s="363"/>
      <c r="P131" s="364"/>
      <c r="Q131" s="365"/>
      <c r="R131" s="363"/>
      <c r="S131" s="366"/>
      <c r="T131" s="367"/>
      <c r="U131" s="363"/>
      <c r="V131" s="366">
        <v>4</v>
      </c>
      <c r="W131" s="367"/>
      <c r="X131" s="363"/>
      <c r="AA131" s="310"/>
      <c r="AB131" s="310"/>
      <c r="AC131" s="310"/>
      <c r="AD131" s="310"/>
      <c r="AE131" s="310"/>
      <c r="AF131" s="310"/>
      <c r="AG131" s="310"/>
      <c r="AH131" s="310"/>
      <c r="AI131" s="310"/>
      <c r="AJ131" s="310"/>
      <c r="AK131" s="310"/>
      <c r="AL131" s="310"/>
    </row>
    <row r="132" spans="1:38" ht="31.5">
      <c r="A132" s="395" t="s">
        <v>193</v>
      </c>
      <c r="B132" s="794" t="s">
        <v>321</v>
      </c>
      <c r="C132" s="801"/>
      <c r="D132" s="672"/>
      <c r="E132" s="643"/>
      <c r="F132" s="644"/>
      <c r="G132" s="645">
        <f aca="true" t="shared" si="61" ref="G132:M132">SUM(G133:G135)</f>
        <v>7.5</v>
      </c>
      <c r="H132" s="754">
        <f t="shared" si="61"/>
        <v>225</v>
      </c>
      <c r="I132" s="802">
        <f t="shared" si="61"/>
        <v>96</v>
      </c>
      <c r="J132" s="803">
        <f t="shared" si="61"/>
        <v>33</v>
      </c>
      <c r="K132" s="803">
        <f t="shared" si="61"/>
        <v>16</v>
      </c>
      <c r="L132" s="803">
        <f t="shared" si="61"/>
        <v>32</v>
      </c>
      <c r="M132" s="804">
        <f t="shared" si="61"/>
        <v>129</v>
      </c>
      <c r="N132" s="362"/>
      <c r="O132" s="363"/>
      <c r="P132" s="364"/>
      <c r="Q132" s="365"/>
      <c r="R132" s="363"/>
      <c r="S132" s="366"/>
      <c r="T132" s="367"/>
      <c r="U132" s="363"/>
      <c r="V132" s="366"/>
      <c r="W132" s="367"/>
      <c r="X132" s="363"/>
      <c r="AA132" s="310" t="b">
        <f t="shared" si="58"/>
        <v>1</v>
      </c>
      <c r="AB132" s="310" t="b">
        <f t="shared" si="58"/>
        <v>1</v>
      </c>
      <c r="AC132" s="310" t="b">
        <f t="shared" si="58"/>
        <v>1</v>
      </c>
      <c r="AD132" s="310" t="b">
        <f t="shared" si="58"/>
        <v>1</v>
      </c>
      <c r="AE132" s="310" t="b">
        <f t="shared" si="58"/>
        <v>1</v>
      </c>
      <c r="AF132" s="310" t="b">
        <f t="shared" si="58"/>
        <v>1</v>
      </c>
      <c r="AG132" s="310" t="b">
        <f t="shared" si="58"/>
        <v>1</v>
      </c>
      <c r="AH132" s="310" t="b">
        <f t="shared" si="58"/>
        <v>1</v>
      </c>
      <c r="AI132" s="310" t="b">
        <f t="shared" si="58"/>
        <v>1</v>
      </c>
      <c r="AJ132" s="310" t="b">
        <f t="shared" si="58"/>
        <v>1</v>
      </c>
      <c r="AK132" s="310" t="b">
        <f t="shared" si="58"/>
        <v>1</v>
      </c>
      <c r="AL132" s="310" t="b">
        <f>ISBLANK(#REF!)</f>
        <v>0</v>
      </c>
    </row>
    <row r="133" spans="1:38" ht="15.75">
      <c r="A133" s="395"/>
      <c r="B133" s="805" t="s">
        <v>322</v>
      </c>
      <c r="C133" s="801"/>
      <c r="D133" s="163" t="s">
        <v>67</v>
      </c>
      <c r="E133" s="643"/>
      <c r="F133" s="644"/>
      <c r="G133" s="755">
        <v>3</v>
      </c>
      <c r="H133" s="668">
        <f>$G133*30</f>
        <v>90</v>
      </c>
      <c r="I133" s="669">
        <f>SUM($J133:$L133)</f>
        <v>36</v>
      </c>
      <c r="J133" s="643">
        <v>18</v>
      </c>
      <c r="K133" s="643">
        <v>9</v>
      </c>
      <c r="L133" s="643">
        <v>9</v>
      </c>
      <c r="M133" s="670">
        <f>$H133-$I133</f>
        <v>54</v>
      </c>
      <c r="N133" s="282"/>
      <c r="O133" s="282"/>
      <c r="P133" s="282"/>
      <c r="Q133" s="282"/>
      <c r="R133" s="282"/>
      <c r="S133" s="282"/>
      <c r="T133" s="282"/>
      <c r="U133" s="282"/>
      <c r="V133" s="282">
        <v>4</v>
      </c>
      <c r="W133" s="367"/>
      <c r="X133" s="363"/>
      <c r="AA133" s="310"/>
      <c r="AB133" s="310"/>
      <c r="AC133" s="310"/>
      <c r="AD133" s="310"/>
      <c r="AE133" s="310"/>
      <c r="AF133" s="310"/>
      <c r="AG133" s="310"/>
      <c r="AH133" s="310"/>
      <c r="AI133" s="310"/>
      <c r="AJ133" s="310"/>
      <c r="AK133" s="310"/>
      <c r="AL133" s="310"/>
    </row>
    <row r="134" spans="1:38" ht="15.75">
      <c r="A134" s="395"/>
      <c r="B134" s="805" t="s">
        <v>322</v>
      </c>
      <c r="C134" s="650">
        <v>7</v>
      </c>
      <c r="D134" s="672"/>
      <c r="E134" s="643"/>
      <c r="F134" s="644"/>
      <c r="G134" s="755">
        <v>3</v>
      </c>
      <c r="H134" s="668">
        <f>$G134*30</f>
        <v>90</v>
      </c>
      <c r="I134" s="669">
        <f>SUM($J134:$L134)</f>
        <v>30</v>
      </c>
      <c r="J134" s="643">
        <v>15</v>
      </c>
      <c r="K134" s="643">
        <v>7</v>
      </c>
      <c r="L134" s="643">
        <v>8</v>
      </c>
      <c r="M134" s="670">
        <f>$H134-$I134</f>
        <v>60</v>
      </c>
      <c r="N134" s="282"/>
      <c r="O134" s="282"/>
      <c r="P134" s="282"/>
      <c r="Q134" s="282"/>
      <c r="R134" s="282"/>
      <c r="S134" s="282"/>
      <c r="T134" s="282"/>
      <c r="U134" s="282"/>
      <c r="V134" s="282"/>
      <c r="W134" s="367">
        <v>2</v>
      </c>
      <c r="X134" s="363"/>
      <c r="AA134" s="310"/>
      <c r="AB134" s="310"/>
      <c r="AC134" s="310"/>
      <c r="AD134" s="310"/>
      <c r="AE134" s="310"/>
      <c r="AF134" s="310"/>
      <c r="AG134" s="310"/>
      <c r="AH134" s="310"/>
      <c r="AI134" s="310"/>
      <c r="AJ134" s="310"/>
      <c r="AK134" s="310"/>
      <c r="AL134" s="310"/>
    </row>
    <row r="135" spans="1:38" ht="31.5">
      <c r="A135" s="395"/>
      <c r="B135" s="805" t="s">
        <v>323</v>
      </c>
      <c r="C135" s="801"/>
      <c r="D135" s="672"/>
      <c r="E135" s="643">
        <v>7</v>
      </c>
      <c r="F135" s="644"/>
      <c r="G135" s="755">
        <v>1.5</v>
      </c>
      <c r="H135" s="806">
        <v>45</v>
      </c>
      <c r="I135" s="807">
        <v>30</v>
      </c>
      <c r="J135" s="808">
        <v>0</v>
      </c>
      <c r="K135" s="808">
        <v>0</v>
      </c>
      <c r="L135" s="809">
        <v>15</v>
      </c>
      <c r="M135" s="810">
        <v>15</v>
      </c>
      <c r="N135" s="282"/>
      <c r="O135" s="282"/>
      <c r="P135" s="282"/>
      <c r="Q135" s="282"/>
      <c r="R135" s="282"/>
      <c r="S135" s="282"/>
      <c r="T135" s="282"/>
      <c r="U135" s="282"/>
      <c r="V135" s="282"/>
      <c r="W135" s="367">
        <v>1</v>
      </c>
      <c r="X135" s="363"/>
      <c r="AA135" s="310"/>
      <c r="AB135" s="310"/>
      <c r="AC135" s="310"/>
      <c r="AD135" s="310"/>
      <c r="AE135" s="310"/>
      <c r="AF135" s="310"/>
      <c r="AG135" s="310"/>
      <c r="AH135" s="310"/>
      <c r="AI135" s="310"/>
      <c r="AJ135" s="310"/>
      <c r="AK135" s="310"/>
      <c r="AL135" s="310"/>
    </row>
    <row r="136" spans="1:38" ht="32.25" thickBot="1">
      <c r="A136" s="395" t="s">
        <v>194</v>
      </c>
      <c r="B136" s="811" t="s">
        <v>324</v>
      </c>
      <c r="C136" s="377"/>
      <c r="D136" s="359"/>
      <c r="E136" s="360"/>
      <c r="F136" s="633"/>
      <c r="G136" s="658">
        <f>SUM(G137:G138)</f>
        <v>7</v>
      </c>
      <c r="H136" s="659">
        <f aca="true" t="shared" si="62" ref="H136:M136">SUM(H137:H138)</f>
        <v>210</v>
      </c>
      <c r="I136" s="659">
        <f t="shared" si="62"/>
        <v>81</v>
      </c>
      <c r="J136" s="659">
        <f t="shared" si="62"/>
        <v>36</v>
      </c>
      <c r="K136" s="659">
        <f t="shared" si="62"/>
        <v>18</v>
      </c>
      <c r="L136" s="659">
        <f t="shared" si="62"/>
        <v>27</v>
      </c>
      <c r="M136" s="659">
        <f t="shared" si="62"/>
        <v>129</v>
      </c>
      <c r="N136" s="282"/>
      <c r="O136" s="282"/>
      <c r="P136" s="282"/>
      <c r="Q136" s="282"/>
      <c r="R136" s="282"/>
      <c r="S136" s="282"/>
      <c r="T136" s="282"/>
      <c r="U136" s="282"/>
      <c r="V136" s="282"/>
      <c r="W136" s="367"/>
      <c r="X136" s="363"/>
      <c r="AA136" s="310"/>
      <c r="AB136" s="310"/>
      <c r="AC136" s="310"/>
      <c r="AD136" s="310"/>
      <c r="AE136" s="310"/>
      <c r="AF136" s="310"/>
      <c r="AG136" s="310"/>
      <c r="AH136" s="310"/>
      <c r="AI136" s="310"/>
      <c r="AJ136" s="310"/>
      <c r="AK136" s="310"/>
      <c r="AL136" s="310"/>
    </row>
    <row r="137" spans="1:38" ht="32.25" thickBot="1">
      <c r="A137" s="395"/>
      <c r="B137" s="812" t="s">
        <v>325</v>
      </c>
      <c r="C137" s="377"/>
      <c r="D137" s="368"/>
      <c r="E137" s="359"/>
      <c r="F137" s="660"/>
      <c r="G137" s="661">
        <v>4</v>
      </c>
      <c r="H137" s="662">
        <f>G137*30</f>
        <v>120</v>
      </c>
      <c r="I137" s="663">
        <f>J137+K137+L137</f>
        <v>45</v>
      </c>
      <c r="J137" s="662">
        <v>18</v>
      </c>
      <c r="K137" s="664">
        <v>9</v>
      </c>
      <c r="L137" s="664">
        <v>18</v>
      </c>
      <c r="M137" s="29">
        <f>H137-I137</f>
        <v>75</v>
      </c>
      <c r="N137" s="282"/>
      <c r="O137" s="282"/>
      <c r="P137" s="282"/>
      <c r="Q137" s="282"/>
      <c r="R137" s="282"/>
      <c r="S137" s="282"/>
      <c r="T137" s="282"/>
      <c r="U137" s="282">
        <v>5</v>
      </c>
      <c r="V137" s="282"/>
      <c r="W137" s="367"/>
      <c r="X137" s="363"/>
      <c r="AA137" s="310"/>
      <c r="AB137" s="310"/>
      <c r="AC137" s="310"/>
      <c r="AD137" s="310"/>
      <c r="AE137" s="310"/>
      <c r="AF137" s="310"/>
      <c r="AG137" s="310"/>
      <c r="AH137" s="310"/>
      <c r="AI137" s="310"/>
      <c r="AJ137" s="310"/>
      <c r="AK137" s="310"/>
      <c r="AL137" s="310"/>
    </row>
    <row r="138" spans="1:38" ht="32.25" thickBot="1">
      <c r="A138" s="395"/>
      <c r="B138" s="812" t="s">
        <v>325</v>
      </c>
      <c r="C138" s="377" t="s">
        <v>67</v>
      </c>
      <c r="D138" s="368"/>
      <c r="E138" s="359"/>
      <c r="F138" s="660"/>
      <c r="G138" s="661">
        <v>3</v>
      </c>
      <c r="H138" s="662">
        <f>G138*30</f>
        <v>90</v>
      </c>
      <c r="I138" s="663">
        <f>J138+K138+L138</f>
        <v>36</v>
      </c>
      <c r="J138" s="662">
        <v>18</v>
      </c>
      <c r="K138" s="664">
        <v>9</v>
      </c>
      <c r="L138" s="664">
        <v>9</v>
      </c>
      <c r="M138" s="29">
        <f>H138-I138</f>
        <v>54</v>
      </c>
      <c r="N138" s="282"/>
      <c r="O138" s="282"/>
      <c r="P138" s="282"/>
      <c r="Q138" s="282"/>
      <c r="R138" s="282"/>
      <c r="S138" s="282"/>
      <c r="T138" s="282"/>
      <c r="U138" s="282"/>
      <c r="V138" s="282">
        <v>4</v>
      </c>
      <c r="W138" s="367"/>
      <c r="X138" s="363"/>
      <c r="AA138" s="310"/>
      <c r="AB138" s="310"/>
      <c r="AC138" s="310"/>
      <c r="AD138" s="310"/>
      <c r="AE138" s="310"/>
      <c r="AF138" s="310"/>
      <c r="AG138" s="310"/>
      <c r="AH138" s="310"/>
      <c r="AI138" s="310"/>
      <c r="AJ138" s="310"/>
      <c r="AK138" s="310"/>
      <c r="AL138" s="310"/>
    </row>
    <row r="139" spans="1:38" ht="16.5" thickBot="1">
      <c r="A139" s="395" t="s">
        <v>141</v>
      </c>
      <c r="B139" s="813" t="s">
        <v>333</v>
      </c>
      <c r="C139" s="801"/>
      <c r="D139" s="672">
        <v>7</v>
      </c>
      <c r="E139" s="814"/>
      <c r="F139" s="815"/>
      <c r="G139" s="645">
        <v>4.5</v>
      </c>
      <c r="H139" s="646">
        <f>$G139*30</f>
        <v>135</v>
      </c>
      <c r="I139" s="647">
        <f>SUM($J139:$L139)</f>
        <v>45</v>
      </c>
      <c r="J139" s="648">
        <v>15</v>
      </c>
      <c r="K139" s="648">
        <v>30</v>
      </c>
      <c r="L139" s="648"/>
      <c r="M139" s="649">
        <f>$H139-$I139</f>
        <v>90</v>
      </c>
      <c r="N139" s="720"/>
      <c r="O139" s="710"/>
      <c r="P139" s="701"/>
      <c r="Q139" s="720"/>
      <c r="R139" s="710"/>
      <c r="S139" s="701"/>
      <c r="T139" s="720"/>
      <c r="U139" s="710"/>
      <c r="V139" s="701"/>
      <c r="W139" s="720">
        <v>3</v>
      </c>
      <c r="X139" s="603"/>
      <c r="AA139" s="310"/>
      <c r="AB139" s="310"/>
      <c r="AC139" s="310"/>
      <c r="AD139" s="310"/>
      <c r="AE139" s="310"/>
      <c r="AF139" s="310"/>
      <c r="AG139" s="310"/>
      <c r="AH139" s="310"/>
      <c r="AI139" s="310"/>
      <c r="AJ139" s="310"/>
      <c r="AK139" s="310"/>
      <c r="AL139" s="310"/>
    </row>
    <row r="140" spans="1:38" ht="63">
      <c r="A140" s="395" t="s">
        <v>167</v>
      </c>
      <c r="B140" s="794" t="s">
        <v>327</v>
      </c>
      <c r="C140" s="801"/>
      <c r="D140" s="672"/>
      <c r="E140" s="814"/>
      <c r="F140" s="815"/>
      <c r="G140" s="645">
        <f aca="true" t="shared" si="63" ref="G140:M140">SUM(G141:G142)</f>
        <v>6</v>
      </c>
      <c r="H140" s="754">
        <f t="shared" si="63"/>
        <v>180</v>
      </c>
      <c r="I140" s="802">
        <f t="shared" si="63"/>
        <v>72</v>
      </c>
      <c r="J140" s="803">
        <f t="shared" si="63"/>
        <v>36</v>
      </c>
      <c r="K140" s="803">
        <f t="shared" si="63"/>
        <v>36</v>
      </c>
      <c r="L140" s="803">
        <f t="shared" si="63"/>
        <v>0</v>
      </c>
      <c r="M140" s="804">
        <f t="shared" si="63"/>
        <v>108</v>
      </c>
      <c r="N140" s="362"/>
      <c r="O140" s="363"/>
      <c r="P140" s="364"/>
      <c r="Q140" s="365"/>
      <c r="R140" s="363"/>
      <c r="S140" s="366"/>
      <c r="T140" s="367"/>
      <c r="U140" s="363"/>
      <c r="V140" s="366"/>
      <c r="W140" s="367"/>
      <c r="X140" s="363"/>
      <c r="AA140" s="310" t="b">
        <f aca="true" t="shared" si="64" ref="AA140:AK144">ISBLANK(N140)</f>
        <v>1</v>
      </c>
      <c r="AB140" s="310" t="b">
        <f t="shared" si="64"/>
        <v>1</v>
      </c>
      <c r="AC140" s="310" t="b">
        <f t="shared" si="64"/>
        <v>1</v>
      </c>
      <c r="AD140" s="310" t="b">
        <f t="shared" si="64"/>
        <v>1</v>
      </c>
      <c r="AE140" s="310" t="b">
        <f t="shared" si="64"/>
        <v>1</v>
      </c>
      <c r="AF140" s="310" t="b">
        <f t="shared" si="64"/>
        <v>1</v>
      </c>
      <c r="AG140" s="310" t="b">
        <f t="shared" si="64"/>
        <v>1</v>
      </c>
      <c r="AH140" s="310" t="b">
        <f t="shared" si="64"/>
        <v>1</v>
      </c>
      <c r="AI140" s="310" t="b">
        <f t="shared" si="64"/>
        <v>1</v>
      </c>
      <c r="AJ140" s="310" t="b">
        <f t="shared" si="64"/>
        <v>1</v>
      </c>
      <c r="AK140" s="310" t="b">
        <f t="shared" si="64"/>
        <v>1</v>
      </c>
      <c r="AL140" s="310" t="b">
        <f>ISBLANK(#REF!)</f>
        <v>0</v>
      </c>
    </row>
    <row r="141" spans="1:38" ht="31.5">
      <c r="A141" s="395" t="s">
        <v>190</v>
      </c>
      <c r="B141" s="805" t="s">
        <v>328</v>
      </c>
      <c r="C141" s="801"/>
      <c r="D141" s="672"/>
      <c r="E141" s="814"/>
      <c r="F141" s="815"/>
      <c r="G141" s="671">
        <v>3</v>
      </c>
      <c r="H141" s="668">
        <f>$G141*30</f>
        <v>90</v>
      </c>
      <c r="I141" s="669">
        <f>SUM($J141:$L141)</f>
        <v>36</v>
      </c>
      <c r="J141" s="672">
        <v>18</v>
      </c>
      <c r="K141" s="672">
        <v>18</v>
      </c>
      <c r="L141" s="672"/>
      <c r="M141" s="670">
        <f>$H141-$I141</f>
        <v>54</v>
      </c>
      <c r="N141" s="362"/>
      <c r="O141" s="363"/>
      <c r="P141" s="364"/>
      <c r="Q141" s="365"/>
      <c r="R141" s="363"/>
      <c r="S141" s="366"/>
      <c r="T141" s="367"/>
      <c r="U141" s="363">
        <v>4</v>
      </c>
      <c r="V141" s="366"/>
      <c r="W141" s="367"/>
      <c r="X141" s="363"/>
      <c r="AA141" s="310" t="b">
        <f t="shared" si="64"/>
        <v>1</v>
      </c>
      <c r="AB141" s="310" t="b">
        <f t="shared" si="64"/>
        <v>1</v>
      </c>
      <c r="AC141" s="310" t="b">
        <f t="shared" si="64"/>
        <v>1</v>
      </c>
      <c r="AD141" s="310" t="b">
        <f t="shared" si="64"/>
        <v>1</v>
      </c>
      <c r="AE141" s="310" t="b">
        <f t="shared" si="64"/>
        <v>1</v>
      </c>
      <c r="AF141" s="310" t="b">
        <f t="shared" si="64"/>
        <v>1</v>
      </c>
      <c r="AG141" s="310" t="b">
        <f t="shared" si="64"/>
        <v>1</v>
      </c>
      <c r="AH141" s="310" t="b">
        <f t="shared" si="64"/>
        <v>0</v>
      </c>
      <c r="AI141" s="310" t="b">
        <f t="shared" si="64"/>
        <v>1</v>
      </c>
      <c r="AJ141" s="310" t="b">
        <f t="shared" si="64"/>
        <v>1</v>
      </c>
      <c r="AK141" s="310" t="b">
        <f t="shared" si="64"/>
        <v>1</v>
      </c>
      <c r="AL141" s="310" t="b">
        <f>ISBLANK(#REF!)</f>
        <v>0</v>
      </c>
    </row>
    <row r="142" spans="1:38" ht="31.5">
      <c r="A142" s="395" t="s">
        <v>191</v>
      </c>
      <c r="B142" s="805" t="s">
        <v>328</v>
      </c>
      <c r="C142" s="163" t="s">
        <v>67</v>
      </c>
      <c r="D142" s="163"/>
      <c r="E142" s="814"/>
      <c r="F142" s="815"/>
      <c r="G142" s="671">
        <v>3</v>
      </c>
      <c r="H142" s="668">
        <f>$G142*30</f>
        <v>90</v>
      </c>
      <c r="I142" s="669">
        <f>SUM($J142:$L142)</f>
        <v>36</v>
      </c>
      <c r="J142" s="672">
        <v>18</v>
      </c>
      <c r="K142" s="672">
        <v>18</v>
      </c>
      <c r="L142" s="672"/>
      <c r="M142" s="670">
        <f>$H142-$I142</f>
        <v>54</v>
      </c>
      <c r="N142" s="362"/>
      <c r="O142" s="363"/>
      <c r="P142" s="364"/>
      <c r="Q142" s="365"/>
      <c r="R142" s="363"/>
      <c r="S142" s="366"/>
      <c r="T142" s="367"/>
      <c r="U142" s="363"/>
      <c r="V142" s="366">
        <v>4</v>
      </c>
      <c r="W142" s="367"/>
      <c r="X142" s="363"/>
      <c r="AA142" s="310" t="b">
        <f t="shared" si="64"/>
        <v>1</v>
      </c>
      <c r="AB142" s="310" t="b">
        <f t="shared" si="64"/>
        <v>1</v>
      </c>
      <c r="AC142" s="310" t="b">
        <f t="shared" si="64"/>
        <v>1</v>
      </c>
      <c r="AD142" s="310" t="b">
        <f t="shared" si="64"/>
        <v>1</v>
      </c>
      <c r="AE142" s="310" t="b">
        <f t="shared" si="64"/>
        <v>1</v>
      </c>
      <c r="AF142" s="310" t="b">
        <f t="shared" si="64"/>
        <v>1</v>
      </c>
      <c r="AG142" s="310" t="b">
        <f t="shared" si="64"/>
        <v>1</v>
      </c>
      <c r="AH142" s="310" t="b">
        <f t="shared" si="64"/>
        <v>1</v>
      </c>
      <c r="AI142" s="310" t="b">
        <f t="shared" si="64"/>
        <v>0</v>
      </c>
      <c r="AJ142" s="310" t="b">
        <f t="shared" si="64"/>
        <v>1</v>
      </c>
      <c r="AK142" s="310" t="b">
        <f t="shared" si="64"/>
        <v>1</v>
      </c>
      <c r="AL142" s="310" t="b">
        <f>ISBLANK(#REF!)</f>
        <v>0</v>
      </c>
    </row>
    <row r="143" spans="1:38" ht="31.5">
      <c r="A143" s="395" t="s">
        <v>142</v>
      </c>
      <c r="B143" s="794" t="s">
        <v>318</v>
      </c>
      <c r="C143" s="650"/>
      <c r="D143" s="672">
        <v>7</v>
      </c>
      <c r="E143" s="643"/>
      <c r="F143" s="644"/>
      <c r="G143" s="645">
        <v>6</v>
      </c>
      <c r="H143" s="646">
        <f>$G143*30</f>
        <v>180</v>
      </c>
      <c r="I143" s="647">
        <f>SUM($J143:$L143)</f>
        <v>60</v>
      </c>
      <c r="J143" s="648">
        <v>30</v>
      </c>
      <c r="K143" s="648">
        <v>15</v>
      </c>
      <c r="L143" s="648">
        <v>15</v>
      </c>
      <c r="M143" s="649">
        <f>$H143-$I143</f>
        <v>120</v>
      </c>
      <c r="N143" s="362"/>
      <c r="O143" s="363"/>
      <c r="P143" s="364"/>
      <c r="Q143" s="365"/>
      <c r="R143" s="363"/>
      <c r="S143" s="366"/>
      <c r="T143" s="367"/>
      <c r="U143" s="363"/>
      <c r="V143" s="366"/>
      <c r="W143" s="367">
        <v>4</v>
      </c>
      <c r="X143" s="363"/>
      <c r="AA143" s="310" t="b">
        <f t="shared" si="64"/>
        <v>1</v>
      </c>
      <c r="AB143" s="310" t="b">
        <f t="shared" si="64"/>
        <v>1</v>
      </c>
      <c r="AC143" s="310" t="b">
        <f t="shared" si="64"/>
        <v>1</v>
      </c>
      <c r="AD143" s="310" t="b">
        <f t="shared" si="64"/>
        <v>1</v>
      </c>
      <c r="AE143" s="310" t="b">
        <f t="shared" si="64"/>
        <v>1</v>
      </c>
      <c r="AF143" s="310" t="b">
        <f t="shared" si="64"/>
        <v>1</v>
      </c>
      <c r="AG143" s="310" t="b">
        <f t="shared" si="64"/>
        <v>1</v>
      </c>
      <c r="AH143" s="310" t="b">
        <f t="shared" si="64"/>
        <v>1</v>
      </c>
      <c r="AI143" s="310" t="b">
        <f t="shared" si="64"/>
        <v>1</v>
      </c>
      <c r="AJ143" s="310" t="b">
        <f t="shared" si="64"/>
        <v>0</v>
      </c>
      <c r="AK143" s="310" t="b">
        <f t="shared" si="64"/>
        <v>1</v>
      </c>
      <c r="AL143" s="310" t="b">
        <f>ISBLANK(#REF!)</f>
        <v>0</v>
      </c>
    </row>
    <row r="144" spans="1:38" ht="31.5">
      <c r="A144" s="395" t="s">
        <v>168</v>
      </c>
      <c r="B144" s="816" t="s">
        <v>329</v>
      </c>
      <c r="C144" s="377" t="s">
        <v>330</v>
      </c>
      <c r="D144" s="359"/>
      <c r="E144" s="359"/>
      <c r="F144" s="369"/>
      <c r="G144" s="739">
        <v>6</v>
      </c>
      <c r="H144" s="413">
        <f>G144*30</f>
        <v>180</v>
      </c>
      <c r="I144" s="740">
        <f>J144+K144+L144</f>
        <v>60</v>
      </c>
      <c r="J144" s="375">
        <v>30</v>
      </c>
      <c r="K144" s="376"/>
      <c r="L144" s="376">
        <v>30</v>
      </c>
      <c r="M144" s="374">
        <f>H144-I144</f>
        <v>120</v>
      </c>
      <c r="N144" s="362"/>
      <c r="O144" s="363"/>
      <c r="P144" s="364"/>
      <c r="Q144" s="365"/>
      <c r="R144" s="363"/>
      <c r="S144" s="366"/>
      <c r="T144" s="367">
        <v>4</v>
      </c>
      <c r="U144" s="363"/>
      <c r="V144" s="366"/>
      <c r="W144" s="367"/>
      <c r="X144" s="363"/>
      <c r="AA144" s="310" t="b">
        <f t="shared" si="64"/>
        <v>1</v>
      </c>
      <c r="AB144" s="310" t="b">
        <f t="shared" si="64"/>
        <v>1</v>
      </c>
      <c r="AC144" s="310" t="b">
        <f t="shared" si="64"/>
        <v>1</v>
      </c>
      <c r="AD144" s="310" t="b">
        <f t="shared" si="64"/>
        <v>1</v>
      </c>
      <c r="AE144" s="310" t="b">
        <f t="shared" si="64"/>
        <v>1</v>
      </c>
      <c r="AF144" s="310" t="b">
        <f t="shared" si="64"/>
        <v>1</v>
      </c>
      <c r="AG144" s="310" t="b">
        <f t="shared" si="64"/>
        <v>0</v>
      </c>
      <c r="AH144" s="310" t="b">
        <f t="shared" si="64"/>
        <v>1</v>
      </c>
      <c r="AI144" s="310" t="b">
        <f t="shared" si="64"/>
        <v>1</v>
      </c>
      <c r="AJ144" s="310" t="b">
        <f t="shared" si="64"/>
        <v>1</v>
      </c>
      <c r="AK144" s="310" t="b">
        <f t="shared" si="64"/>
        <v>1</v>
      </c>
      <c r="AL144" s="310" t="b">
        <f>ISBLANK(#REF!)</f>
        <v>0</v>
      </c>
    </row>
    <row r="145" spans="1:38" ht="27.75" customHeight="1">
      <c r="A145" s="395" t="s">
        <v>143</v>
      </c>
      <c r="B145" s="817" t="s">
        <v>317</v>
      </c>
      <c r="C145" s="741"/>
      <c r="D145" s="672">
        <v>8</v>
      </c>
      <c r="E145" s="742"/>
      <c r="F145" s="644"/>
      <c r="G145" s="743">
        <v>6</v>
      </c>
      <c r="H145" s="744">
        <f>$G145*30</f>
        <v>180</v>
      </c>
      <c r="I145" s="169">
        <f>J145+K145+L145</f>
        <v>63</v>
      </c>
      <c r="J145" s="745">
        <v>27</v>
      </c>
      <c r="K145" s="745">
        <v>18</v>
      </c>
      <c r="L145" s="745">
        <v>18</v>
      </c>
      <c r="M145" s="746">
        <f>$H145-$I145</f>
        <v>117</v>
      </c>
      <c r="N145" s="747"/>
      <c r="O145" s="711"/>
      <c r="P145" s="748"/>
      <c r="Q145" s="749"/>
      <c r="R145" s="711"/>
      <c r="S145" s="750"/>
      <c r="T145" s="721"/>
      <c r="U145" s="711"/>
      <c r="V145" s="381"/>
      <c r="W145" s="629"/>
      <c r="X145" s="378">
        <v>4</v>
      </c>
      <c r="AA145" s="310"/>
      <c r="AB145" s="310"/>
      <c r="AC145" s="310"/>
      <c r="AD145" s="310"/>
      <c r="AE145" s="310"/>
      <c r="AF145" s="310"/>
      <c r="AG145" s="310"/>
      <c r="AH145" s="310"/>
      <c r="AI145" s="310"/>
      <c r="AJ145" s="310"/>
      <c r="AK145" s="310"/>
      <c r="AL145" s="310"/>
    </row>
    <row r="146" spans="1:38" ht="15.75">
      <c r="A146" s="395" t="s">
        <v>144</v>
      </c>
      <c r="B146" s="793" t="s">
        <v>331</v>
      </c>
      <c r="C146" s="163"/>
      <c r="D146" s="163" t="s">
        <v>67</v>
      </c>
      <c r="E146" s="29"/>
      <c r="F146" s="633"/>
      <c r="G146" s="634">
        <v>3</v>
      </c>
      <c r="H146" s="646">
        <f>$G146*30</f>
        <v>90</v>
      </c>
      <c r="I146" s="647">
        <f>SUM($J146:$L146)</f>
        <v>36</v>
      </c>
      <c r="J146" s="648">
        <v>18</v>
      </c>
      <c r="K146" s="648">
        <v>9</v>
      </c>
      <c r="L146" s="648">
        <v>9</v>
      </c>
      <c r="M146" s="649">
        <f>$H146-$I146</f>
        <v>54</v>
      </c>
      <c r="N146" s="641"/>
      <c r="O146" s="640"/>
      <c r="P146" s="43"/>
      <c r="Q146" s="28"/>
      <c r="R146" s="29"/>
      <c r="S146" s="43"/>
      <c r="T146" s="641"/>
      <c r="U146" s="640"/>
      <c r="V146" s="667">
        <v>4</v>
      </c>
      <c r="W146" s="428"/>
      <c r="X146" s="427"/>
      <c r="AA146" s="310" t="b">
        <f aca="true" t="shared" si="65" ref="AA146:AK147">ISBLANK(N146)</f>
        <v>1</v>
      </c>
      <c r="AB146" s="310" t="b">
        <f t="shared" si="65"/>
        <v>1</v>
      </c>
      <c r="AC146" s="310" t="b">
        <f t="shared" si="65"/>
        <v>1</v>
      </c>
      <c r="AD146" s="310" t="b">
        <f t="shared" si="65"/>
        <v>1</v>
      </c>
      <c r="AE146" s="310" t="b">
        <f t="shared" si="65"/>
        <v>1</v>
      </c>
      <c r="AF146" s="310" t="b">
        <f t="shared" si="65"/>
        <v>1</v>
      </c>
      <c r="AG146" s="310" t="b">
        <f t="shared" si="65"/>
        <v>1</v>
      </c>
      <c r="AH146" s="310" t="b">
        <f t="shared" si="65"/>
        <v>1</v>
      </c>
      <c r="AI146" s="310" t="b">
        <f t="shared" si="65"/>
        <v>0</v>
      </c>
      <c r="AJ146" s="310" t="b">
        <f t="shared" si="65"/>
        <v>1</v>
      </c>
      <c r="AK146" s="310" t="b">
        <f t="shared" si="65"/>
        <v>1</v>
      </c>
      <c r="AL146" s="310" t="b">
        <f>ISBLANK(#REF!)</f>
        <v>0</v>
      </c>
    </row>
    <row r="147" spans="1:38" ht="15.75">
      <c r="A147" s="395" t="s">
        <v>169</v>
      </c>
      <c r="B147" s="794" t="s">
        <v>332</v>
      </c>
      <c r="C147" s="396"/>
      <c r="D147" s="163">
        <v>3</v>
      </c>
      <c r="E147" s="163"/>
      <c r="F147" s="167"/>
      <c r="G147" s="673">
        <v>3</v>
      </c>
      <c r="H147" s="168">
        <f>G147*30</f>
        <v>90</v>
      </c>
      <c r="I147" s="169">
        <f aca="true" t="shared" si="66" ref="I147:I157">J147+K147+L147</f>
        <v>30</v>
      </c>
      <c r="J147" s="170">
        <v>15</v>
      </c>
      <c r="K147" s="170">
        <v>15</v>
      </c>
      <c r="L147" s="170"/>
      <c r="M147" s="303">
        <f>H147-I147</f>
        <v>60</v>
      </c>
      <c r="N147" s="162"/>
      <c r="O147" s="163"/>
      <c r="P147" s="167"/>
      <c r="Q147" s="162">
        <v>2</v>
      </c>
      <c r="R147" s="568"/>
      <c r="S147" s="569"/>
      <c r="T147" s="570"/>
      <c r="U147" s="568"/>
      <c r="V147" s="571"/>
      <c r="W147" s="572"/>
      <c r="X147" s="568"/>
      <c r="AA147" s="310" t="b">
        <f t="shared" si="65"/>
        <v>1</v>
      </c>
      <c r="AB147" s="310" t="b">
        <f t="shared" si="65"/>
        <v>1</v>
      </c>
      <c r="AC147" s="310" t="b">
        <f t="shared" si="65"/>
        <v>1</v>
      </c>
      <c r="AD147" s="310" t="b">
        <f t="shared" si="65"/>
        <v>0</v>
      </c>
      <c r="AE147" s="310" t="b">
        <f t="shared" si="65"/>
        <v>1</v>
      </c>
      <c r="AF147" s="310" t="b">
        <f t="shared" si="65"/>
        <v>1</v>
      </c>
      <c r="AG147" s="310" t="b">
        <f t="shared" si="65"/>
        <v>1</v>
      </c>
      <c r="AH147" s="310" t="b">
        <f t="shared" si="65"/>
        <v>1</v>
      </c>
      <c r="AI147" s="310" t="b">
        <f t="shared" si="65"/>
        <v>1</v>
      </c>
      <c r="AJ147" s="310" t="b">
        <f t="shared" si="65"/>
        <v>1</v>
      </c>
      <c r="AK147" s="310" t="b">
        <f t="shared" si="65"/>
        <v>1</v>
      </c>
      <c r="AL147" s="310" t="b">
        <f>ISBLANK(#REF!)</f>
        <v>0</v>
      </c>
    </row>
    <row r="148" spans="1:38" s="139" customFormat="1" ht="28.5" customHeight="1">
      <c r="A148" s="395" t="s">
        <v>298</v>
      </c>
      <c r="B148" s="683" t="s">
        <v>295</v>
      </c>
      <c r="C148" s="383" t="s">
        <v>64</v>
      </c>
      <c r="D148" s="384"/>
      <c r="E148" s="384"/>
      <c r="F148" s="385"/>
      <c r="G148" s="590">
        <v>5</v>
      </c>
      <c r="H148" s="412">
        <f>G148*30</f>
        <v>150</v>
      </c>
      <c r="I148" s="409">
        <f t="shared" si="66"/>
        <v>54</v>
      </c>
      <c r="J148" s="386">
        <v>36</v>
      </c>
      <c r="K148" s="386">
        <v>18</v>
      </c>
      <c r="L148" s="386"/>
      <c r="M148" s="387">
        <f>H148-I148</f>
        <v>96</v>
      </c>
      <c r="N148" s="165"/>
      <c r="O148" s="166"/>
      <c r="P148" s="164"/>
      <c r="Q148" s="162"/>
      <c r="R148" s="166">
        <v>6</v>
      </c>
      <c r="S148" s="381"/>
      <c r="T148" s="428"/>
      <c r="U148" s="427"/>
      <c r="V148" s="381"/>
      <c r="W148" s="428"/>
      <c r="X148" s="427"/>
      <c r="AA148" s="144"/>
      <c r="AB148" s="144"/>
      <c r="AC148" s="144"/>
      <c r="AD148" s="144"/>
      <c r="AE148" s="144"/>
      <c r="AF148" s="144"/>
      <c r="AG148" s="144"/>
      <c r="AH148" s="144"/>
      <c r="AI148" s="144"/>
      <c r="AJ148" s="144"/>
      <c r="AK148" s="144"/>
      <c r="AL148" s="144"/>
    </row>
    <row r="149" spans="1:38" s="139" customFormat="1" ht="17.25" customHeight="1">
      <c r="A149" s="395" t="s">
        <v>342</v>
      </c>
      <c r="B149" s="696" t="s">
        <v>273</v>
      </c>
      <c r="C149" s="555"/>
      <c r="D149" s="562">
        <v>7</v>
      </c>
      <c r="E149" s="547"/>
      <c r="F149" s="546"/>
      <c r="G149" s="560">
        <v>3</v>
      </c>
      <c r="H149" s="558">
        <f aca="true" t="shared" si="67" ref="H149:H155">G149*30</f>
        <v>90</v>
      </c>
      <c r="I149" s="411">
        <f t="shared" si="66"/>
        <v>45</v>
      </c>
      <c r="J149" s="556">
        <v>30</v>
      </c>
      <c r="K149" s="556">
        <v>15</v>
      </c>
      <c r="L149" s="556"/>
      <c r="M149" s="561">
        <f aca="true" t="shared" si="68" ref="M149:M155">H149-I149</f>
        <v>45</v>
      </c>
      <c r="N149" s="818"/>
      <c r="O149" s="378"/>
      <c r="P149" s="819"/>
      <c r="Q149" s="629"/>
      <c r="R149" s="378"/>
      <c r="S149" s="820"/>
      <c r="T149" s="631"/>
      <c r="U149" s="378"/>
      <c r="V149" s="630"/>
      <c r="W149" s="631">
        <v>3</v>
      </c>
      <c r="X149" s="378"/>
      <c r="AA149" s="144"/>
      <c r="AB149" s="144"/>
      <c r="AC149" s="144"/>
      <c r="AD149" s="144"/>
      <c r="AE149" s="144"/>
      <c r="AF149" s="144"/>
      <c r="AG149" s="144"/>
      <c r="AH149" s="144"/>
      <c r="AI149" s="144"/>
      <c r="AJ149" s="144"/>
      <c r="AK149" s="144"/>
      <c r="AL149" s="144"/>
    </row>
    <row r="150" spans="1:38" s="139" customFormat="1" ht="17.25" customHeight="1">
      <c r="A150" s="395" t="s">
        <v>299</v>
      </c>
      <c r="B150" s="697" t="s">
        <v>274</v>
      </c>
      <c r="C150" s="548"/>
      <c r="D150" s="563" t="s">
        <v>67</v>
      </c>
      <c r="E150" s="549"/>
      <c r="F150" s="550"/>
      <c r="G150" s="551">
        <v>3</v>
      </c>
      <c r="H150" s="559">
        <f>G150*30</f>
        <v>90</v>
      </c>
      <c r="I150" s="557">
        <f t="shared" si="66"/>
        <v>36</v>
      </c>
      <c r="J150" s="552">
        <v>27</v>
      </c>
      <c r="K150" s="553"/>
      <c r="L150" s="553">
        <v>9</v>
      </c>
      <c r="M150" s="554">
        <f>H150-I150</f>
        <v>54</v>
      </c>
      <c r="N150" s="821"/>
      <c r="O150" s="379"/>
      <c r="P150" s="822"/>
      <c r="Q150" s="823"/>
      <c r="R150" s="379"/>
      <c r="S150" s="822"/>
      <c r="T150" s="823"/>
      <c r="U150" s="379">
        <v>4</v>
      </c>
      <c r="V150" s="380"/>
      <c r="W150" s="426"/>
      <c r="X150" s="379"/>
      <c r="AA150" s="144"/>
      <c r="AB150" s="144"/>
      <c r="AC150" s="144"/>
      <c r="AD150" s="144"/>
      <c r="AE150" s="144"/>
      <c r="AF150" s="144"/>
      <c r="AG150" s="144"/>
      <c r="AH150" s="144"/>
      <c r="AI150" s="144"/>
      <c r="AJ150" s="144"/>
      <c r="AK150" s="144"/>
      <c r="AL150" s="144"/>
    </row>
    <row r="151" spans="1:38" s="139" customFormat="1" ht="30" customHeight="1">
      <c r="A151" s="395" t="s">
        <v>300</v>
      </c>
      <c r="B151" s="686" t="s">
        <v>233</v>
      </c>
      <c r="C151" s="491"/>
      <c r="D151" s="535" t="s">
        <v>296</v>
      </c>
      <c r="E151" s="536"/>
      <c r="F151" s="537"/>
      <c r="G151" s="592">
        <v>7.5</v>
      </c>
      <c r="H151" s="604">
        <f>G151*30</f>
        <v>225</v>
      </c>
      <c r="I151" s="605">
        <f t="shared" si="66"/>
        <v>78</v>
      </c>
      <c r="J151" s="674">
        <v>26</v>
      </c>
      <c r="K151" s="674">
        <v>52</v>
      </c>
      <c r="L151" s="606"/>
      <c r="M151" s="607">
        <f>H151-I151</f>
        <v>147</v>
      </c>
      <c r="N151" s="69"/>
      <c r="O151" s="76"/>
      <c r="P151" s="65"/>
      <c r="Q151" s="70"/>
      <c r="R151" s="76"/>
      <c r="S151" s="65"/>
      <c r="T151" s="70"/>
      <c r="U151" s="76"/>
      <c r="V151" s="65"/>
      <c r="W151" s="70"/>
      <c r="X151" s="80">
        <v>6</v>
      </c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</row>
    <row r="152" spans="1:38" s="139" customFormat="1" ht="30" customHeight="1">
      <c r="A152" s="395" t="s">
        <v>301</v>
      </c>
      <c r="B152" s="698" t="s">
        <v>334</v>
      </c>
      <c r="C152" s="73"/>
      <c r="D152" s="71" t="s">
        <v>67</v>
      </c>
      <c r="E152" s="71"/>
      <c r="F152" s="92"/>
      <c r="G152" s="675">
        <v>5</v>
      </c>
      <c r="H152" s="312">
        <f t="shared" si="67"/>
        <v>150</v>
      </c>
      <c r="I152" s="313">
        <f t="shared" si="66"/>
        <v>54</v>
      </c>
      <c r="J152" s="101">
        <v>27</v>
      </c>
      <c r="K152" s="101"/>
      <c r="L152" s="101">
        <v>27</v>
      </c>
      <c r="M152" s="676">
        <f t="shared" si="68"/>
        <v>96</v>
      </c>
      <c r="N152" s="73"/>
      <c r="O152" s="71"/>
      <c r="P152" s="72"/>
      <c r="Q152" s="314"/>
      <c r="R152" s="71"/>
      <c r="S152" s="315"/>
      <c r="T152" s="73"/>
      <c r="U152" s="71"/>
      <c r="V152" s="72">
        <v>6</v>
      </c>
      <c r="W152" s="631"/>
      <c r="X152" s="378"/>
      <c r="AA152" s="144"/>
      <c r="AB152" s="144"/>
      <c r="AC152" s="144"/>
      <c r="AD152" s="144"/>
      <c r="AE152" s="144"/>
      <c r="AF152" s="144"/>
      <c r="AG152" s="144"/>
      <c r="AH152" s="144"/>
      <c r="AI152" s="144"/>
      <c r="AJ152" s="144"/>
      <c r="AK152" s="144"/>
      <c r="AL152" s="144"/>
    </row>
    <row r="153" spans="1:38" s="139" customFormat="1" ht="17.25" customHeight="1">
      <c r="A153" s="395" t="s">
        <v>302</v>
      </c>
      <c r="B153" s="699" t="s">
        <v>346</v>
      </c>
      <c r="C153" s="172"/>
      <c r="D153" s="163">
        <v>3</v>
      </c>
      <c r="E153" s="163"/>
      <c r="F153" s="164"/>
      <c r="G153" s="138">
        <v>3.5</v>
      </c>
      <c r="H153" s="168">
        <f t="shared" si="67"/>
        <v>105</v>
      </c>
      <c r="I153" s="169">
        <f t="shared" si="66"/>
        <v>45</v>
      </c>
      <c r="J153" s="170">
        <v>30</v>
      </c>
      <c r="K153" s="163"/>
      <c r="L153" s="170">
        <v>15</v>
      </c>
      <c r="M153" s="171">
        <f t="shared" si="68"/>
        <v>60</v>
      </c>
      <c r="N153" s="165"/>
      <c r="O153" s="166"/>
      <c r="P153" s="164"/>
      <c r="Q153" s="162">
        <v>3</v>
      </c>
      <c r="R153" s="711"/>
      <c r="S153" s="750"/>
      <c r="T153" s="721"/>
      <c r="U153" s="427"/>
      <c r="V153" s="630"/>
      <c r="W153" s="428"/>
      <c r="X153" s="427"/>
      <c r="AA153" s="144"/>
      <c r="AB153" s="144"/>
      <c r="AC153" s="144"/>
      <c r="AD153" s="144"/>
      <c r="AE153" s="144"/>
      <c r="AF153" s="144"/>
      <c r="AG153" s="144"/>
      <c r="AH153" s="144"/>
      <c r="AI153" s="144"/>
      <c r="AJ153" s="144"/>
      <c r="AK153" s="144"/>
      <c r="AL153" s="144"/>
    </row>
    <row r="154" spans="1:38" s="139" customFormat="1" ht="17.25" customHeight="1">
      <c r="A154" s="395" t="s">
        <v>303</v>
      </c>
      <c r="B154" s="699" t="s">
        <v>234</v>
      </c>
      <c r="C154" s="73"/>
      <c r="D154" s="71">
        <v>7</v>
      </c>
      <c r="E154" s="71"/>
      <c r="F154" s="72"/>
      <c r="G154" s="675">
        <v>6</v>
      </c>
      <c r="H154" s="91">
        <f t="shared" si="67"/>
        <v>180</v>
      </c>
      <c r="I154" s="93">
        <f t="shared" si="66"/>
        <v>60</v>
      </c>
      <c r="J154" s="677">
        <v>30</v>
      </c>
      <c r="K154" s="677"/>
      <c r="L154" s="677">
        <v>30</v>
      </c>
      <c r="M154" s="92">
        <f t="shared" si="68"/>
        <v>120</v>
      </c>
      <c r="N154" s="73"/>
      <c r="O154" s="71"/>
      <c r="P154" s="72"/>
      <c r="Q154" s="314"/>
      <c r="R154" s="71"/>
      <c r="S154" s="315"/>
      <c r="T154" s="73"/>
      <c r="U154" s="71"/>
      <c r="V154" s="72"/>
      <c r="W154" s="314">
        <v>4</v>
      </c>
      <c r="X154" s="711"/>
      <c r="AA154" s="144"/>
      <c r="AB154" s="144"/>
      <c r="AC154" s="144"/>
      <c r="AD154" s="144"/>
      <c r="AE154" s="144"/>
      <c r="AF154" s="144"/>
      <c r="AG154" s="144"/>
      <c r="AH154" s="144"/>
      <c r="AI154" s="144"/>
      <c r="AJ154" s="144"/>
      <c r="AK154" s="144"/>
      <c r="AL154" s="144"/>
    </row>
    <row r="155" spans="1:38" s="139" customFormat="1" ht="17.25" customHeight="1">
      <c r="A155" s="395" t="s">
        <v>304</v>
      </c>
      <c r="B155" s="699" t="s">
        <v>335</v>
      </c>
      <c r="C155" s="73"/>
      <c r="D155" s="71">
        <v>7</v>
      </c>
      <c r="E155" s="71"/>
      <c r="F155" s="92"/>
      <c r="G155" s="675">
        <v>3</v>
      </c>
      <c r="H155" s="312">
        <f t="shared" si="67"/>
        <v>90</v>
      </c>
      <c r="I155" s="313">
        <f t="shared" si="66"/>
        <v>60</v>
      </c>
      <c r="J155" s="101">
        <v>30</v>
      </c>
      <c r="K155" s="101">
        <v>15</v>
      </c>
      <c r="L155" s="101">
        <v>15</v>
      </c>
      <c r="M155" s="676">
        <f t="shared" si="68"/>
        <v>30</v>
      </c>
      <c r="N155" s="73"/>
      <c r="O155" s="71"/>
      <c r="P155" s="72"/>
      <c r="Q155" s="314"/>
      <c r="R155" s="71"/>
      <c r="S155" s="315"/>
      <c r="T155" s="73"/>
      <c r="U155" s="71"/>
      <c r="V155" s="72"/>
      <c r="W155" s="314">
        <v>4</v>
      </c>
      <c r="X155" s="711"/>
      <c r="AA155" s="144"/>
      <c r="AB155" s="144"/>
      <c r="AC155" s="144"/>
      <c r="AD155" s="144"/>
      <c r="AE155" s="144"/>
      <c r="AF155" s="144"/>
      <c r="AG155" s="144"/>
      <c r="AH155" s="144"/>
      <c r="AI155" s="144"/>
      <c r="AJ155" s="144"/>
      <c r="AK155" s="144"/>
      <c r="AL155" s="144"/>
    </row>
    <row r="156" spans="1:38" s="139" customFormat="1" ht="33" customHeight="1">
      <c r="A156" s="395" t="s">
        <v>343</v>
      </c>
      <c r="B156" s="699" t="s">
        <v>336</v>
      </c>
      <c r="C156" s="73"/>
      <c r="D156" s="71">
        <v>8</v>
      </c>
      <c r="E156" s="71"/>
      <c r="F156" s="92"/>
      <c r="G156" s="675">
        <v>3</v>
      </c>
      <c r="H156" s="312">
        <f>G156*30</f>
        <v>90</v>
      </c>
      <c r="I156" s="313">
        <f t="shared" si="66"/>
        <v>39</v>
      </c>
      <c r="J156" s="101">
        <v>26</v>
      </c>
      <c r="K156" s="101"/>
      <c r="L156" s="101">
        <v>13</v>
      </c>
      <c r="M156" s="676">
        <f>H156-I156</f>
        <v>51</v>
      </c>
      <c r="N156" s="73"/>
      <c r="O156" s="71"/>
      <c r="P156" s="72"/>
      <c r="Q156" s="314"/>
      <c r="R156" s="71"/>
      <c r="S156" s="315"/>
      <c r="T156" s="73"/>
      <c r="U156" s="71"/>
      <c r="V156" s="72"/>
      <c r="W156" s="314"/>
      <c r="X156" s="71">
        <v>3</v>
      </c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</row>
    <row r="157" spans="1:38" s="139" customFormat="1" ht="33.75" customHeight="1">
      <c r="A157" s="395" t="s">
        <v>305</v>
      </c>
      <c r="B157" s="776" t="s">
        <v>337</v>
      </c>
      <c r="C157" s="73">
        <v>7</v>
      </c>
      <c r="D157" s="71"/>
      <c r="E157" s="71"/>
      <c r="F157" s="92"/>
      <c r="G157" s="679">
        <v>5</v>
      </c>
      <c r="H157" s="317">
        <f>G157*30</f>
        <v>150</v>
      </c>
      <c r="I157" s="314">
        <f t="shared" si="66"/>
        <v>90</v>
      </c>
      <c r="J157" s="71">
        <v>60</v>
      </c>
      <c r="K157" s="71">
        <v>15</v>
      </c>
      <c r="L157" s="71">
        <v>15</v>
      </c>
      <c r="M157" s="315">
        <f>H157-I157</f>
        <v>60</v>
      </c>
      <c r="N157" s="73"/>
      <c r="O157" s="71"/>
      <c r="P157" s="72"/>
      <c r="Q157" s="314"/>
      <c r="R157" s="71"/>
      <c r="S157" s="315"/>
      <c r="T157" s="73"/>
      <c r="U157" s="71"/>
      <c r="V157" s="72"/>
      <c r="W157" s="314">
        <v>6</v>
      </c>
      <c r="X157" s="824"/>
      <c r="AA157" s="144"/>
      <c r="AB157" s="144"/>
      <c r="AC157" s="144"/>
      <c r="AD157" s="144"/>
      <c r="AE157" s="144"/>
      <c r="AF157" s="144"/>
      <c r="AG157" s="144"/>
      <c r="AH157" s="144"/>
      <c r="AI157" s="144"/>
      <c r="AJ157" s="144"/>
      <c r="AK157" s="144"/>
      <c r="AL157" s="144"/>
    </row>
    <row r="158" spans="1:38" s="139" customFormat="1" ht="16.5" thickBot="1">
      <c r="A158" s="395"/>
      <c r="B158" s="642"/>
      <c r="C158" s="539"/>
      <c r="D158" s="540"/>
      <c r="E158" s="540"/>
      <c r="F158" s="541"/>
      <c r="G158" s="542"/>
      <c r="H158" s="543"/>
      <c r="I158" s="544"/>
      <c r="J158" s="611"/>
      <c r="K158" s="611"/>
      <c r="L158" s="611"/>
      <c r="M158" s="545"/>
      <c r="N158" s="84"/>
      <c r="O158" s="297"/>
      <c r="P158" s="281"/>
      <c r="Q158" s="84"/>
      <c r="R158" s="297"/>
      <c r="S158" s="281"/>
      <c r="T158" s="720"/>
      <c r="U158" s="710"/>
      <c r="V158" s="701"/>
      <c r="W158" s="720"/>
      <c r="X158" s="710"/>
      <c r="AA158" s="144"/>
      <c r="AB158" s="144"/>
      <c r="AC158" s="144"/>
      <c r="AD158" s="144"/>
      <c r="AE158" s="144"/>
      <c r="AF158" s="144"/>
      <c r="AG158" s="144"/>
      <c r="AH158" s="144"/>
      <c r="AI158" s="144"/>
      <c r="AJ158" s="144"/>
      <c r="AK158" s="144"/>
      <c r="AL158" s="144"/>
    </row>
    <row r="159" spans="1:39" s="787" customFormat="1" ht="24.75" customHeight="1" thickBot="1">
      <c r="A159" s="1154" t="s">
        <v>338</v>
      </c>
      <c r="B159" s="1155"/>
      <c r="C159" s="1155"/>
      <c r="D159" s="1155"/>
      <c r="E159" s="1155"/>
      <c r="F159" s="1156"/>
      <c r="G159" s="784">
        <f>G127+G128+G140+G143+G144+G139+G145</f>
        <v>55</v>
      </c>
      <c r="H159" s="785">
        <f aca="true" t="shared" si="69" ref="H159:M159">H127+H128+H140+H143+H144+H139+H145</f>
        <v>1650</v>
      </c>
      <c r="I159" s="785">
        <f t="shared" si="69"/>
        <v>612</v>
      </c>
      <c r="J159" s="785">
        <f t="shared" si="69"/>
        <v>270</v>
      </c>
      <c r="K159" s="785">
        <f t="shared" si="69"/>
        <v>160</v>
      </c>
      <c r="L159" s="785">
        <f t="shared" si="69"/>
        <v>167</v>
      </c>
      <c r="M159" s="785">
        <f t="shared" si="69"/>
        <v>1038</v>
      </c>
      <c r="N159" s="825">
        <f>SUM(N127:N145)</f>
        <v>0</v>
      </c>
      <c r="O159" s="825">
        <f aca="true" t="shared" si="70" ref="O159:X159">SUM(O127:O145)</f>
        <v>0</v>
      </c>
      <c r="P159" s="825">
        <f t="shared" si="70"/>
        <v>0</v>
      </c>
      <c r="Q159" s="825">
        <f t="shared" si="70"/>
        <v>0</v>
      </c>
      <c r="R159" s="825">
        <f t="shared" si="70"/>
        <v>0</v>
      </c>
      <c r="S159" s="825">
        <f t="shared" si="70"/>
        <v>0</v>
      </c>
      <c r="T159" s="825">
        <f t="shared" si="70"/>
        <v>4</v>
      </c>
      <c r="U159" s="825">
        <f t="shared" si="70"/>
        <v>14</v>
      </c>
      <c r="V159" s="825">
        <f t="shared" si="70"/>
        <v>16</v>
      </c>
      <c r="W159" s="825">
        <f t="shared" si="70"/>
        <v>10</v>
      </c>
      <c r="X159" s="825">
        <f t="shared" si="70"/>
        <v>10</v>
      </c>
      <c r="Y159" s="786"/>
      <c r="AA159" s="788">
        <f aca="true" t="shared" si="71" ref="AA159:AL159">SUMIF(AA127:AA147,FALSE,$G127:$G147)</f>
        <v>0</v>
      </c>
      <c r="AB159" s="788">
        <f t="shared" si="71"/>
        <v>0</v>
      </c>
      <c r="AC159" s="788">
        <f t="shared" si="71"/>
        <v>0</v>
      </c>
      <c r="AD159" s="788">
        <f t="shared" si="71"/>
        <v>3</v>
      </c>
      <c r="AE159" s="788">
        <f t="shared" si="71"/>
        <v>0</v>
      </c>
      <c r="AF159" s="788">
        <f t="shared" si="71"/>
        <v>0</v>
      </c>
      <c r="AG159" s="788">
        <f t="shared" si="71"/>
        <v>6</v>
      </c>
      <c r="AH159" s="788">
        <f t="shared" si="71"/>
        <v>7</v>
      </c>
      <c r="AI159" s="788">
        <f t="shared" si="71"/>
        <v>6</v>
      </c>
      <c r="AJ159" s="788">
        <f t="shared" si="71"/>
        <v>6</v>
      </c>
      <c r="AK159" s="788">
        <f t="shared" si="71"/>
        <v>5</v>
      </c>
      <c r="AL159" s="788">
        <f t="shared" si="71"/>
        <v>68</v>
      </c>
      <c r="AM159" s="789">
        <f>SUM(AA159:AL159)</f>
        <v>101</v>
      </c>
    </row>
    <row r="160" spans="1:39" s="139" customFormat="1" ht="21.75" customHeight="1" thickBot="1">
      <c r="A160" s="324"/>
      <c r="B160" s="325"/>
      <c r="C160" s="325"/>
      <c r="D160" s="325"/>
      <c r="E160" s="325"/>
      <c r="F160" s="325"/>
      <c r="G160" s="454"/>
      <c r="H160" s="350"/>
      <c r="I160" s="350"/>
      <c r="J160" s="350"/>
      <c r="K160" s="350"/>
      <c r="L160" s="350"/>
      <c r="M160" s="350"/>
      <c r="N160" s="468"/>
      <c r="O160" s="468"/>
      <c r="P160" s="468"/>
      <c r="Q160" s="454"/>
      <c r="R160" s="454"/>
      <c r="S160" s="454"/>
      <c r="T160" s="454"/>
      <c r="U160" s="454"/>
      <c r="V160" s="454"/>
      <c r="W160" s="454"/>
      <c r="X160" s="454"/>
      <c r="AA160" s="433"/>
      <c r="AB160" s="433"/>
      <c r="AC160" s="433"/>
      <c r="AD160" s="433"/>
      <c r="AE160" s="433"/>
      <c r="AF160" s="433"/>
      <c r="AG160" s="433"/>
      <c r="AH160" s="433"/>
      <c r="AI160" s="433"/>
      <c r="AJ160" s="433"/>
      <c r="AK160" s="433"/>
      <c r="AL160" s="433"/>
      <c r="AM160" s="467"/>
    </row>
    <row r="161" spans="1:38" s="787" customFormat="1" ht="29.25" customHeight="1" thickBot="1">
      <c r="A161" s="1148" t="s">
        <v>263</v>
      </c>
      <c r="B161" s="1149"/>
      <c r="C161" s="1149"/>
      <c r="D161" s="1149"/>
      <c r="E161" s="1149"/>
      <c r="F161" s="1150"/>
      <c r="G161" s="790">
        <f aca="true" t="shared" si="72" ref="G161:N161">G159+G123</f>
        <v>64</v>
      </c>
      <c r="H161" s="791">
        <f t="shared" si="72"/>
        <v>1920</v>
      </c>
      <c r="I161" s="791">
        <f t="shared" si="72"/>
        <v>714</v>
      </c>
      <c r="J161" s="791">
        <f t="shared" si="72"/>
        <v>321</v>
      </c>
      <c r="K161" s="791">
        <f t="shared" si="72"/>
        <v>160</v>
      </c>
      <c r="L161" s="791">
        <f t="shared" si="72"/>
        <v>218</v>
      </c>
      <c r="M161" s="791">
        <f t="shared" si="72"/>
        <v>1206</v>
      </c>
      <c r="N161" s="826">
        <f t="shared" si="72"/>
        <v>0</v>
      </c>
      <c r="O161" s="826">
        <f aca="true" t="shared" si="73" ref="O161:X161">O159+O123</f>
        <v>0</v>
      </c>
      <c r="P161" s="826">
        <f t="shared" si="73"/>
        <v>0</v>
      </c>
      <c r="Q161" s="826">
        <f t="shared" si="73"/>
        <v>0</v>
      </c>
      <c r="R161" s="826">
        <f t="shared" si="73"/>
        <v>2</v>
      </c>
      <c r="S161" s="826">
        <f t="shared" si="73"/>
        <v>2</v>
      </c>
      <c r="T161" s="826">
        <f t="shared" si="73"/>
        <v>6</v>
      </c>
      <c r="U161" s="826">
        <f t="shared" si="73"/>
        <v>16</v>
      </c>
      <c r="V161" s="826">
        <f t="shared" si="73"/>
        <v>18</v>
      </c>
      <c r="W161" s="826">
        <f t="shared" si="73"/>
        <v>10</v>
      </c>
      <c r="X161" s="826">
        <f t="shared" si="73"/>
        <v>10</v>
      </c>
      <c r="AA161" s="792"/>
      <c r="AB161" s="792"/>
      <c r="AC161" s="792"/>
      <c r="AD161" s="792"/>
      <c r="AE161" s="792"/>
      <c r="AF161" s="792"/>
      <c r="AG161" s="792"/>
      <c r="AH161" s="792"/>
      <c r="AI161" s="792"/>
      <c r="AJ161" s="792"/>
      <c r="AK161" s="792"/>
      <c r="AL161" s="792"/>
    </row>
    <row r="162" spans="1:38" s="139" customFormat="1" ht="18" customHeight="1" thickBot="1">
      <c r="A162" s="351"/>
      <c r="B162" s="429"/>
      <c r="C162" s="429"/>
      <c r="D162" s="429"/>
      <c r="E162" s="429"/>
      <c r="F162" s="429"/>
      <c r="G162" s="485"/>
      <c r="H162" s="486"/>
      <c r="I162" s="486"/>
      <c r="J162" s="486"/>
      <c r="K162" s="486"/>
      <c r="L162" s="486"/>
      <c r="M162" s="486"/>
      <c r="N162" s="487"/>
      <c r="O162" s="487"/>
      <c r="P162" s="487"/>
      <c r="Q162" s="485"/>
      <c r="R162" s="485"/>
      <c r="S162" s="485"/>
      <c r="T162" s="485"/>
      <c r="U162" s="485"/>
      <c r="V162" s="485"/>
      <c r="W162" s="485"/>
      <c r="X162" s="485"/>
      <c r="AA162" s="144"/>
      <c r="AB162" s="144"/>
      <c r="AC162" s="144"/>
      <c r="AD162" s="144"/>
      <c r="AE162" s="144"/>
      <c r="AF162" s="144"/>
      <c r="AG162" s="144"/>
      <c r="AH162" s="144"/>
      <c r="AI162" s="144"/>
      <c r="AJ162" s="144"/>
      <c r="AK162" s="144"/>
      <c r="AL162" s="144"/>
    </row>
    <row r="163" spans="1:40" ht="16.5" hidden="1" thickBot="1">
      <c r="A163" s="522"/>
      <c r="B163" s="523"/>
      <c r="C163" s="523"/>
      <c r="D163" s="523"/>
      <c r="E163" s="523"/>
      <c r="F163" s="523"/>
      <c r="G163" s="524"/>
      <c r="H163" s="525"/>
      <c r="I163" s="525"/>
      <c r="J163" s="525"/>
      <c r="K163" s="525"/>
      <c r="L163" s="525"/>
      <c r="M163" s="525"/>
      <c r="N163" s="1151">
        <f>G12+G13+G14+G16+G18+G22+G23+G24+G25+G28+G29+G30+G32+G33+G34+G36+G39+G40+G42+G65</f>
        <v>59.5</v>
      </c>
      <c r="O163" s="1152"/>
      <c r="P163" s="1153"/>
      <c r="Q163" s="1151" t="e">
        <f>G19+G20+#REF!+G37+G41+G100+#REF!+G84+#REF!+#REF!+G26+G51+G59+#REF!+G68+#REF!+G70</f>
        <v>#REF!</v>
      </c>
      <c r="R163" s="1152"/>
      <c r="S163" s="1153"/>
      <c r="T163" s="1151" t="e">
        <f>G46+G55+G63+G85+G109+G115+#REF!+#REF!+#REF!+#REF!+#REF!+#REF!+G52+G53+G54+G71+G72</f>
        <v>#REF!</v>
      </c>
      <c r="U163" s="1152"/>
      <c r="V163" s="1153"/>
      <c r="W163" s="1151" t="e">
        <f>G15+#REF!+G66+G67+G76+G86+G89+#REF!+#REF!+#REF!+#REF!+#REF!+#REF!+#REF!+#REF!+#REF!+G58</f>
        <v>#REF!</v>
      </c>
      <c r="X163" s="1152"/>
      <c r="Y163" s="78"/>
      <c r="Z163" s="78"/>
      <c r="AA163" s="469"/>
      <c r="AB163" s="469"/>
      <c r="AC163" s="469"/>
      <c r="AD163" s="133"/>
      <c r="AE163" s="133"/>
      <c r="AF163" s="133"/>
      <c r="AG163" s="133"/>
      <c r="AH163" s="133"/>
      <c r="AI163" s="133"/>
      <c r="AJ163" s="133"/>
      <c r="AK163" s="133"/>
      <c r="AL163" s="133"/>
      <c r="AM163" s="54"/>
      <c r="AN163" s="54"/>
    </row>
    <row r="164" spans="1:38" s="54" customFormat="1" ht="16.5" hidden="1" thickBot="1">
      <c r="A164" s="1154" t="s">
        <v>199</v>
      </c>
      <c r="B164" s="1155"/>
      <c r="C164" s="1155"/>
      <c r="D164" s="1155"/>
      <c r="E164" s="1155"/>
      <c r="F164" s="1155"/>
      <c r="G164" s="1155"/>
      <c r="H164" s="1155"/>
      <c r="I164" s="1155"/>
      <c r="J164" s="1155"/>
      <c r="K164" s="1155"/>
      <c r="L164" s="1155"/>
      <c r="M164" s="1155"/>
      <c r="N164" s="1155"/>
      <c r="O164" s="1155"/>
      <c r="P164" s="1155"/>
      <c r="Q164" s="1155"/>
      <c r="R164" s="1155"/>
      <c r="S164" s="1155"/>
      <c r="T164" s="1155"/>
      <c r="U164" s="1155"/>
      <c r="V164" s="1155"/>
      <c r="W164" s="1155"/>
      <c r="X164" s="1155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</row>
    <row r="165" spans="1:38" s="54" customFormat="1" ht="16.5" hidden="1" thickBot="1">
      <c r="A165" s="1157" t="s">
        <v>58</v>
      </c>
      <c r="B165" s="1158"/>
      <c r="C165" s="1158"/>
      <c r="D165" s="1158"/>
      <c r="E165" s="1158"/>
      <c r="F165" s="1159"/>
      <c r="G165" s="526" t="e">
        <f>G91+#REF!</f>
        <v>#REF!</v>
      </c>
      <c r="H165" s="526" t="e">
        <f>H91+#REF!</f>
        <v>#REF!</v>
      </c>
      <c r="I165" s="527" t="e">
        <f>I91+#REF!</f>
        <v>#REF!</v>
      </c>
      <c r="J165" s="528"/>
      <c r="K165" s="528"/>
      <c r="L165" s="528"/>
      <c r="M165" s="529" t="e">
        <f>M91+#REF!</f>
        <v>#REF!</v>
      </c>
      <c r="N165" s="722" t="e">
        <f>N91+#REF!</f>
        <v>#REF!</v>
      </c>
      <c r="O165" s="712" t="e">
        <f>O91+#REF!</f>
        <v>#REF!</v>
      </c>
      <c r="P165" s="827" t="e">
        <f>P91+#REF!</f>
        <v>#REF!</v>
      </c>
      <c r="Q165" s="722" t="e">
        <f>Q91+#REF!</f>
        <v>#REF!</v>
      </c>
      <c r="R165" s="712" t="e">
        <f>R91+#REF!</f>
        <v>#REF!</v>
      </c>
      <c r="S165" s="99" t="e">
        <f>S91+#REF!</f>
        <v>#REF!</v>
      </c>
      <c r="T165" s="722" t="e">
        <f>T91+#REF!</f>
        <v>#REF!</v>
      </c>
      <c r="U165" s="712" t="e">
        <f>U91+#REF!</f>
        <v>#REF!</v>
      </c>
      <c r="V165" s="99" t="e">
        <f>V91+#REF!</f>
        <v>#REF!</v>
      </c>
      <c r="W165" s="722" t="e">
        <f>W91+#REF!</f>
        <v>#REF!</v>
      </c>
      <c r="X165" s="712" t="e">
        <f>X91+#REF!</f>
        <v>#REF!</v>
      </c>
      <c r="AA165" s="133"/>
      <c r="AB165" s="133"/>
      <c r="AC165" s="133"/>
      <c r="AD165" s="133"/>
      <c r="AE165" s="133"/>
      <c r="AF165" s="133"/>
      <c r="AG165" s="133"/>
      <c r="AH165" s="133"/>
      <c r="AI165" s="133"/>
      <c r="AJ165" s="133"/>
      <c r="AK165" s="133"/>
      <c r="AL165" s="133"/>
    </row>
    <row r="166" spans="1:38" s="54" customFormat="1" ht="16.5" hidden="1" thickBot="1">
      <c r="A166" s="1160" t="s">
        <v>51</v>
      </c>
      <c r="B166" s="1161"/>
      <c r="C166" s="1161"/>
      <c r="D166" s="1161"/>
      <c r="E166" s="1161"/>
      <c r="F166" s="1161"/>
      <c r="G166" s="1161"/>
      <c r="H166" s="1161"/>
      <c r="I166" s="1161"/>
      <c r="J166" s="1161"/>
      <c r="K166" s="1161"/>
      <c r="L166" s="1161"/>
      <c r="M166" s="1162"/>
      <c r="N166" s="130" t="e">
        <f>N165</f>
        <v>#REF!</v>
      </c>
      <c r="O166" s="128" t="e">
        <f aca="true" t="shared" si="74" ref="O166:X166">O165</f>
        <v>#REF!</v>
      </c>
      <c r="P166" s="129" t="e">
        <f t="shared" si="74"/>
        <v>#REF!</v>
      </c>
      <c r="Q166" s="130" t="e">
        <f t="shared" si="74"/>
        <v>#REF!</v>
      </c>
      <c r="R166" s="128" t="e">
        <f t="shared" si="74"/>
        <v>#REF!</v>
      </c>
      <c r="S166" s="129" t="e">
        <f t="shared" si="74"/>
        <v>#REF!</v>
      </c>
      <c r="T166" s="130" t="e">
        <f t="shared" si="74"/>
        <v>#REF!</v>
      </c>
      <c r="U166" s="128" t="e">
        <f t="shared" si="74"/>
        <v>#REF!</v>
      </c>
      <c r="V166" s="129" t="e">
        <f t="shared" si="74"/>
        <v>#REF!</v>
      </c>
      <c r="W166" s="130" t="e">
        <f t="shared" si="74"/>
        <v>#REF!</v>
      </c>
      <c r="X166" s="128" t="e">
        <f t="shared" si="74"/>
        <v>#REF!</v>
      </c>
      <c r="AA166" s="133"/>
      <c r="AB166" s="133"/>
      <c r="AC166" s="133"/>
      <c r="AD166" s="133"/>
      <c r="AE166" s="133"/>
      <c r="AF166" s="133"/>
      <c r="AG166" s="133"/>
      <c r="AH166" s="133"/>
      <c r="AI166" s="133"/>
      <c r="AJ166" s="133"/>
      <c r="AK166" s="133"/>
      <c r="AL166" s="133"/>
    </row>
    <row r="167" spans="1:38" s="54" customFormat="1" ht="16.5" hidden="1" thickBot="1">
      <c r="A167" s="1163" t="s">
        <v>52</v>
      </c>
      <c r="B167" s="1164"/>
      <c r="C167" s="1164"/>
      <c r="D167" s="1164"/>
      <c r="E167" s="1164"/>
      <c r="F167" s="1164"/>
      <c r="G167" s="1164"/>
      <c r="H167" s="1164"/>
      <c r="I167" s="1164"/>
      <c r="J167" s="1164"/>
      <c r="K167" s="1164"/>
      <c r="L167" s="1164"/>
      <c r="M167" s="1165"/>
      <c r="N167" s="102">
        <v>3</v>
      </c>
      <c r="O167" s="103">
        <v>1</v>
      </c>
      <c r="P167" s="126">
        <v>3</v>
      </c>
      <c r="Q167" s="127">
        <v>4</v>
      </c>
      <c r="R167" s="128">
        <v>2</v>
      </c>
      <c r="S167" s="129">
        <v>3</v>
      </c>
      <c r="T167" s="130">
        <v>3</v>
      </c>
      <c r="U167" s="128">
        <v>2</v>
      </c>
      <c r="V167" s="129">
        <v>2</v>
      </c>
      <c r="W167" s="130">
        <v>4</v>
      </c>
      <c r="X167" s="128">
        <v>1</v>
      </c>
      <c r="AA167" s="133"/>
      <c r="AB167" s="133"/>
      <c r="AC167" s="133"/>
      <c r="AD167" s="133"/>
      <c r="AE167" s="133"/>
      <c r="AF167" s="133"/>
      <c r="AG167" s="133"/>
      <c r="AH167" s="133"/>
      <c r="AI167" s="133"/>
      <c r="AJ167" s="133"/>
      <c r="AK167" s="133"/>
      <c r="AL167" s="133"/>
    </row>
    <row r="168" spans="1:38" s="54" customFormat="1" ht="16.5" hidden="1" thickBot="1">
      <c r="A168" s="1163" t="s">
        <v>53</v>
      </c>
      <c r="B168" s="1164"/>
      <c r="C168" s="1164"/>
      <c r="D168" s="1164"/>
      <c r="E168" s="1164"/>
      <c r="F168" s="1164"/>
      <c r="G168" s="1164"/>
      <c r="H168" s="1164"/>
      <c r="I168" s="1164"/>
      <c r="J168" s="1164"/>
      <c r="K168" s="1164"/>
      <c r="L168" s="1164"/>
      <c r="M168" s="1165"/>
      <c r="N168" s="104">
        <v>5</v>
      </c>
      <c r="O168" s="105">
        <v>2</v>
      </c>
      <c r="P168" s="131">
        <v>4</v>
      </c>
      <c r="Q168" s="132">
        <v>4</v>
      </c>
      <c r="R168" s="128">
        <v>3</v>
      </c>
      <c r="S168" s="129">
        <v>6</v>
      </c>
      <c r="T168" s="130">
        <v>3</v>
      </c>
      <c r="U168" s="128">
        <v>2</v>
      </c>
      <c r="V168" s="129">
        <v>4</v>
      </c>
      <c r="W168" s="130">
        <v>3</v>
      </c>
      <c r="X168" s="128"/>
      <c r="AA168" s="133"/>
      <c r="AB168" s="133"/>
      <c r="AC168" s="133"/>
      <c r="AD168" s="133"/>
      <c r="AE168" s="133"/>
      <c r="AF168" s="133"/>
      <c r="AG168" s="133"/>
      <c r="AH168" s="133"/>
      <c r="AI168" s="133"/>
      <c r="AJ168" s="133"/>
      <c r="AK168" s="133"/>
      <c r="AL168" s="133"/>
    </row>
    <row r="169" spans="1:38" s="54" customFormat="1" ht="16.5" hidden="1" thickBot="1">
      <c r="A169" s="1163" t="s">
        <v>54</v>
      </c>
      <c r="B169" s="1164"/>
      <c r="C169" s="1164"/>
      <c r="D169" s="1164"/>
      <c r="E169" s="1164"/>
      <c r="F169" s="1164"/>
      <c r="G169" s="1164"/>
      <c r="H169" s="1164"/>
      <c r="I169" s="1164"/>
      <c r="J169" s="1164"/>
      <c r="K169" s="1164"/>
      <c r="L169" s="1164"/>
      <c r="M169" s="1165"/>
      <c r="N169" s="130"/>
      <c r="O169" s="128"/>
      <c r="P169" s="129"/>
      <c r="Q169" s="130"/>
      <c r="R169" s="128"/>
      <c r="S169" s="129"/>
      <c r="T169" s="130"/>
      <c r="U169" s="128"/>
      <c r="V169" s="129">
        <v>1</v>
      </c>
      <c r="W169" s="130"/>
      <c r="X169" s="128"/>
      <c r="AA169" s="133"/>
      <c r="AB169" s="133"/>
      <c r="AC169" s="133"/>
      <c r="AD169" s="133"/>
      <c r="AE169" s="133"/>
      <c r="AF169" s="133"/>
      <c r="AG169" s="133"/>
      <c r="AH169" s="133"/>
      <c r="AI169" s="133"/>
      <c r="AJ169" s="133"/>
      <c r="AK169" s="133"/>
      <c r="AL169" s="133"/>
    </row>
    <row r="170" spans="1:38" s="54" customFormat="1" ht="16.5" hidden="1" thickBot="1">
      <c r="A170" s="1163" t="s">
        <v>55</v>
      </c>
      <c r="B170" s="1164"/>
      <c r="C170" s="1164"/>
      <c r="D170" s="1164"/>
      <c r="E170" s="1164"/>
      <c r="F170" s="1164"/>
      <c r="G170" s="1164"/>
      <c r="H170" s="1164"/>
      <c r="I170" s="1164"/>
      <c r="J170" s="1164"/>
      <c r="K170" s="1164"/>
      <c r="L170" s="1164"/>
      <c r="M170" s="1165"/>
      <c r="N170" s="130"/>
      <c r="O170" s="128"/>
      <c r="P170" s="129"/>
      <c r="Q170" s="130"/>
      <c r="R170" s="128"/>
      <c r="S170" s="129"/>
      <c r="T170" s="130">
        <v>1</v>
      </c>
      <c r="U170" s="128"/>
      <c r="V170" s="129">
        <v>1</v>
      </c>
      <c r="W170" s="130">
        <v>1</v>
      </c>
      <c r="X170" s="128"/>
      <c r="AA170" s="133"/>
      <c r="AB170" s="133"/>
      <c r="AC170" s="133"/>
      <c r="AD170" s="133"/>
      <c r="AE170" s="133"/>
      <c r="AF170" s="133"/>
      <c r="AG170" s="133"/>
      <c r="AH170" s="133"/>
      <c r="AI170" s="133"/>
      <c r="AJ170" s="133"/>
      <c r="AK170" s="133"/>
      <c r="AL170" s="133"/>
    </row>
    <row r="171" spans="1:38" s="54" customFormat="1" ht="16.5" hidden="1" thickBot="1">
      <c r="A171" s="1166" t="s">
        <v>60</v>
      </c>
      <c r="B171" s="1167"/>
      <c r="C171" s="1167"/>
      <c r="D171" s="1167"/>
      <c r="E171" s="1167"/>
      <c r="F171" s="1167"/>
      <c r="G171" s="1167"/>
      <c r="H171" s="1167"/>
      <c r="I171" s="1167"/>
      <c r="J171" s="1167"/>
      <c r="K171" s="1167"/>
      <c r="L171" s="1167"/>
      <c r="M171" s="1168"/>
      <c r="N171" s="1169" t="s">
        <v>59</v>
      </c>
      <c r="O171" s="1170"/>
      <c r="P171" s="1171"/>
      <c r="Q171" s="1151" t="e">
        <f>G91/G165*100</f>
        <v>#REF!</v>
      </c>
      <c r="R171" s="1172"/>
      <c r="S171" s="1173"/>
      <c r="T171" s="1174" t="s">
        <v>3</v>
      </c>
      <c r="U171" s="1170"/>
      <c r="V171" s="1171"/>
      <c r="W171" s="1151" t="e">
        <f>#REF!/G165*100</f>
        <v>#REF!</v>
      </c>
      <c r="X171" s="1172"/>
      <c r="AA171" s="133"/>
      <c r="AB171" s="133"/>
      <c r="AC171" s="133"/>
      <c r="AD171" s="133"/>
      <c r="AE171" s="133"/>
      <c r="AF171" s="133"/>
      <c r="AG171" s="133"/>
      <c r="AH171" s="133"/>
      <c r="AI171" s="133"/>
      <c r="AJ171" s="133"/>
      <c r="AK171" s="133"/>
      <c r="AL171" s="133"/>
    </row>
    <row r="172" spans="1:38" s="54" customFormat="1" ht="16.5" hidden="1" thickBot="1">
      <c r="A172" s="1154" t="s">
        <v>200</v>
      </c>
      <c r="B172" s="1155"/>
      <c r="C172" s="1155"/>
      <c r="D172" s="1155"/>
      <c r="E172" s="1155"/>
      <c r="F172" s="1155"/>
      <c r="G172" s="1155"/>
      <c r="H172" s="1155"/>
      <c r="I172" s="1155"/>
      <c r="J172" s="1155"/>
      <c r="K172" s="1155"/>
      <c r="L172" s="1155"/>
      <c r="M172" s="1155"/>
      <c r="N172" s="1155"/>
      <c r="O172" s="1155"/>
      <c r="P172" s="1155"/>
      <c r="Q172" s="1155"/>
      <c r="R172" s="1155"/>
      <c r="S172" s="1155"/>
      <c r="T172" s="1155"/>
      <c r="U172" s="1155"/>
      <c r="V172" s="1155"/>
      <c r="W172" s="1155"/>
      <c r="X172" s="1155"/>
      <c r="AA172" s="133"/>
      <c r="AB172" s="133"/>
      <c r="AC172" s="133"/>
      <c r="AD172" s="133"/>
      <c r="AE172" s="133"/>
      <c r="AF172" s="133"/>
      <c r="AG172" s="133"/>
      <c r="AH172" s="133"/>
      <c r="AI172" s="133"/>
      <c r="AJ172" s="133"/>
      <c r="AK172" s="133"/>
      <c r="AL172" s="133"/>
    </row>
    <row r="173" spans="1:38" s="54" customFormat="1" ht="16.5" hidden="1" thickBot="1">
      <c r="A173" s="1157" t="s">
        <v>58</v>
      </c>
      <c r="B173" s="1158"/>
      <c r="C173" s="1158"/>
      <c r="D173" s="1158"/>
      <c r="E173" s="1158"/>
      <c r="F173" s="1159"/>
      <c r="G173" s="526" t="e">
        <f>G91+#REF!</f>
        <v>#REF!</v>
      </c>
      <c r="H173" s="526" t="e">
        <f>H91+#REF!</f>
        <v>#REF!</v>
      </c>
      <c r="I173" s="527" t="e">
        <f>I91+#REF!</f>
        <v>#REF!</v>
      </c>
      <c r="J173" s="528"/>
      <c r="K173" s="528"/>
      <c r="L173" s="528"/>
      <c r="M173" s="529" t="e">
        <f>M91+#REF!</f>
        <v>#REF!</v>
      </c>
      <c r="N173" s="722" t="e">
        <f>N91+#REF!</f>
        <v>#REF!</v>
      </c>
      <c r="O173" s="712" t="e">
        <f>O91+#REF!</f>
        <v>#REF!</v>
      </c>
      <c r="P173" s="99" t="e">
        <f>P91+#REF!</f>
        <v>#REF!</v>
      </c>
      <c r="Q173" s="722" t="e">
        <f>Q91+#REF!</f>
        <v>#REF!</v>
      </c>
      <c r="R173" s="712" t="e">
        <f>R91+#REF!</f>
        <v>#REF!</v>
      </c>
      <c r="S173" s="99" t="e">
        <f>S91+#REF!</f>
        <v>#REF!</v>
      </c>
      <c r="T173" s="722" t="e">
        <f>T91+#REF!</f>
        <v>#REF!</v>
      </c>
      <c r="U173" s="712" t="e">
        <f>U91+#REF!</f>
        <v>#REF!</v>
      </c>
      <c r="V173" s="99" t="e">
        <f>V91+#REF!</f>
        <v>#REF!</v>
      </c>
      <c r="W173" s="722" t="e">
        <f>W91+#REF!</f>
        <v>#REF!</v>
      </c>
      <c r="X173" s="712" t="e">
        <f>X91+#REF!</f>
        <v>#REF!</v>
      </c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133"/>
      <c r="AL173" s="133"/>
    </row>
    <row r="174" spans="1:38" s="54" customFormat="1" ht="16.5" hidden="1" thickBot="1">
      <c r="A174" s="1160" t="s">
        <v>51</v>
      </c>
      <c r="B174" s="1161"/>
      <c r="C174" s="1161"/>
      <c r="D174" s="1161"/>
      <c r="E174" s="1161"/>
      <c r="F174" s="1161"/>
      <c r="G174" s="1161"/>
      <c r="H174" s="1161"/>
      <c r="I174" s="1161"/>
      <c r="J174" s="1161"/>
      <c r="K174" s="1161"/>
      <c r="L174" s="1161"/>
      <c r="M174" s="1162"/>
      <c r="N174" s="130" t="e">
        <f>N173</f>
        <v>#REF!</v>
      </c>
      <c r="O174" s="128" t="e">
        <f aca="true" t="shared" si="75" ref="O174:X174">O173</f>
        <v>#REF!</v>
      </c>
      <c r="P174" s="129" t="e">
        <f t="shared" si="75"/>
        <v>#REF!</v>
      </c>
      <c r="Q174" s="130" t="e">
        <f t="shared" si="75"/>
        <v>#REF!</v>
      </c>
      <c r="R174" s="128" t="e">
        <f t="shared" si="75"/>
        <v>#REF!</v>
      </c>
      <c r="S174" s="129" t="e">
        <f t="shared" si="75"/>
        <v>#REF!</v>
      </c>
      <c r="T174" s="130" t="e">
        <f t="shared" si="75"/>
        <v>#REF!</v>
      </c>
      <c r="U174" s="128" t="e">
        <f t="shared" si="75"/>
        <v>#REF!</v>
      </c>
      <c r="V174" s="129" t="e">
        <f t="shared" si="75"/>
        <v>#REF!</v>
      </c>
      <c r="W174" s="130" t="e">
        <f t="shared" si="75"/>
        <v>#REF!</v>
      </c>
      <c r="X174" s="128" t="e">
        <f t="shared" si="75"/>
        <v>#REF!</v>
      </c>
      <c r="AA174" s="133"/>
      <c r="AB174" s="133"/>
      <c r="AC174" s="133"/>
      <c r="AD174" s="133"/>
      <c r="AE174" s="133"/>
      <c r="AF174" s="133"/>
      <c r="AG174" s="133"/>
      <c r="AH174" s="133"/>
      <c r="AI174" s="133"/>
      <c r="AJ174" s="133"/>
      <c r="AK174" s="133"/>
      <c r="AL174" s="133"/>
    </row>
    <row r="175" spans="1:38" s="54" customFormat="1" ht="16.5" hidden="1" thickBot="1">
      <c r="A175" s="1163" t="s">
        <v>52</v>
      </c>
      <c r="B175" s="1164"/>
      <c r="C175" s="1164"/>
      <c r="D175" s="1164"/>
      <c r="E175" s="1164"/>
      <c r="F175" s="1164"/>
      <c r="G175" s="1164"/>
      <c r="H175" s="1164"/>
      <c r="I175" s="1164"/>
      <c r="J175" s="1164"/>
      <c r="K175" s="1164"/>
      <c r="L175" s="1164"/>
      <c r="M175" s="1165"/>
      <c r="N175" s="102">
        <v>3</v>
      </c>
      <c r="O175" s="103">
        <v>1</v>
      </c>
      <c r="P175" s="126">
        <v>3</v>
      </c>
      <c r="Q175" s="127">
        <v>4</v>
      </c>
      <c r="R175" s="128">
        <v>2</v>
      </c>
      <c r="S175" s="129">
        <v>3</v>
      </c>
      <c r="T175" s="130">
        <v>2</v>
      </c>
      <c r="U175" s="128">
        <v>2</v>
      </c>
      <c r="V175" s="129">
        <v>2</v>
      </c>
      <c r="W175" s="130">
        <v>4</v>
      </c>
      <c r="X175" s="128">
        <v>1</v>
      </c>
      <c r="AA175" s="133"/>
      <c r="AB175" s="133"/>
      <c r="AC175" s="133"/>
      <c r="AD175" s="133"/>
      <c r="AE175" s="133"/>
      <c r="AF175" s="133"/>
      <c r="AG175" s="133"/>
      <c r="AH175" s="133"/>
      <c r="AI175" s="133"/>
      <c r="AJ175" s="133"/>
      <c r="AK175" s="133"/>
      <c r="AL175" s="133"/>
    </row>
    <row r="176" spans="1:38" s="54" customFormat="1" ht="16.5" hidden="1" thickBot="1">
      <c r="A176" s="1163" t="s">
        <v>53</v>
      </c>
      <c r="B176" s="1164"/>
      <c r="C176" s="1164"/>
      <c r="D176" s="1164"/>
      <c r="E176" s="1164"/>
      <c r="F176" s="1164"/>
      <c r="G176" s="1164"/>
      <c r="H176" s="1164"/>
      <c r="I176" s="1164"/>
      <c r="J176" s="1164"/>
      <c r="K176" s="1164"/>
      <c r="L176" s="1164"/>
      <c r="M176" s="1165"/>
      <c r="N176" s="104">
        <v>5</v>
      </c>
      <c r="O176" s="105">
        <v>2</v>
      </c>
      <c r="P176" s="131">
        <v>4</v>
      </c>
      <c r="Q176" s="132">
        <v>4</v>
      </c>
      <c r="R176" s="128">
        <v>2</v>
      </c>
      <c r="S176" s="129">
        <v>6</v>
      </c>
      <c r="T176" s="130">
        <v>5</v>
      </c>
      <c r="U176" s="128">
        <v>1</v>
      </c>
      <c r="V176" s="129">
        <v>6</v>
      </c>
      <c r="W176" s="130">
        <v>1</v>
      </c>
      <c r="X176" s="128">
        <v>1</v>
      </c>
      <c r="AA176" s="133"/>
      <c r="AB176" s="133"/>
      <c r="AC176" s="133"/>
      <c r="AD176" s="133"/>
      <c r="AE176" s="133"/>
      <c r="AF176" s="133"/>
      <c r="AG176" s="133"/>
      <c r="AH176" s="133"/>
      <c r="AI176" s="133"/>
      <c r="AJ176" s="133"/>
      <c r="AK176" s="133"/>
      <c r="AL176" s="133"/>
    </row>
    <row r="177" spans="1:38" s="54" customFormat="1" ht="16.5" hidden="1" thickBot="1">
      <c r="A177" s="1163" t="s">
        <v>54</v>
      </c>
      <c r="B177" s="1164"/>
      <c r="C177" s="1164"/>
      <c r="D177" s="1164"/>
      <c r="E177" s="1164"/>
      <c r="F177" s="1164"/>
      <c r="G177" s="1164"/>
      <c r="H177" s="1164"/>
      <c r="I177" s="1164"/>
      <c r="J177" s="1164"/>
      <c r="K177" s="1164"/>
      <c r="L177" s="1164"/>
      <c r="M177" s="1165"/>
      <c r="N177" s="130"/>
      <c r="O177" s="128"/>
      <c r="P177" s="129"/>
      <c r="Q177" s="130"/>
      <c r="R177" s="128"/>
      <c r="S177" s="129"/>
      <c r="T177" s="130"/>
      <c r="U177" s="128"/>
      <c r="V177" s="129">
        <v>1</v>
      </c>
      <c r="W177" s="130">
        <v>1</v>
      </c>
      <c r="X177" s="128"/>
      <c r="AA177" s="133"/>
      <c r="AB177" s="133"/>
      <c r="AC177" s="133"/>
      <c r="AD177" s="133"/>
      <c r="AE177" s="133"/>
      <c r="AF177" s="133"/>
      <c r="AG177" s="133"/>
      <c r="AH177" s="133"/>
      <c r="AI177" s="133"/>
      <c r="AJ177" s="133"/>
      <c r="AK177" s="133"/>
      <c r="AL177" s="133"/>
    </row>
    <row r="178" spans="1:38" s="54" customFormat="1" ht="16.5" hidden="1" thickBot="1">
      <c r="A178" s="1163" t="s">
        <v>55</v>
      </c>
      <c r="B178" s="1164"/>
      <c r="C178" s="1164"/>
      <c r="D178" s="1164"/>
      <c r="E178" s="1164"/>
      <c r="F178" s="1164"/>
      <c r="G178" s="1164"/>
      <c r="H178" s="1164"/>
      <c r="I178" s="1164"/>
      <c r="J178" s="1164"/>
      <c r="K178" s="1164"/>
      <c r="L178" s="1164"/>
      <c r="M178" s="1165"/>
      <c r="N178" s="130"/>
      <c r="O178" s="128"/>
      <c r="P178" s="129"/>
      <c r="Q178" s="130"/>
      <c r="R178" s="128"/>
      <c r="S178" s="129"/>
      <c r="T178" s="130"/>
      <c r="U178" s="128"/>
      <c r="V178" s="129"/>
      <c r="W178" s="130">
        <v>1</v>
      </c>
      <c r="X178" s="128"/>
      <c r="AA178" s="133"/>
      <c r="AB178" s="133"/>
      <c r="AC178" s="133"/>
      <c r="AD178" s="133"/>
      <c r="AE178" s="133"/>
      <c r="AF178" s="133"/>
      <c r="AG178" s="133"/>
      <c r="AH178" s="133"/>
      <c r="AI178" s="133"/>
      <c r="AJ178" s="133"/>
      <c r="AK178" s="133"/>
      <c r="AL178" s="133"/>
    </row>
    <row r="179" spans="1:38" s="54" customFormat="1" ht="16.5" hidden="1" thickBot="1">
      <c r="A179" s="1166" t="s">
        <v>60</v>
      </c>
      <c r="B179" s="1167"/>
      <c r="C179" s="1167"/>
      <c r="D179" s="1167"/>
      <c r="E179" s="1167"/>
      <c r="F179" s="1167"/>
      <c r="G179" s="1167"/>
      <c r="H179" s="1167"/>
      <c r="I179" s="1167"/>
      <c r="J179" s="1167"/>
      <c r="K179" s="1167"/>
      <c r="L179" s="1167"/>
      <c r="M179" s="1168"/>
      <c r="N179" s="1169" t="s">
        <v>59</v>
      </c>
      <c r="O179" s="1170"/>
      <c r="P179" s="1171"/>
      <c r="Q179" s="1151" t="e">
        <f>G91/G173*100</f>
        <v>#REF!</v>
      </c>
      <c r="R179" s="1172"/>
      <c r="S179" s="1173"/>
      <c r="T179" s="1174" t="s">
        <v>3</v>
      </c>
      <c r="U179" s="1170"/>
      <c r="V179" s="1171"/>
      <c r="W179" s="1151" t="e">
        <f>#REF!/G173*100</f>
        <v>#REF!</v>
      </c>
      <c r="X179" s="1172"/>
      <c r="AA179" s="133"/>
      <c r="AB179" s="133"/>
      <c r="AC179" s="133"/>
      <c r="AD179" s="133"/>
      <c r="AE179" s="133"/>
      <c r="AF179" s="133"/>
      <c r="AG179" s="133"/>
      <c r="AH179" s="133"/>
      <c r="AI179" s="133"/>
      <c r="AJ179" s="133"/>
      <c r="AK179" s="133"/>
      <c r="AL179" s="133"/>
    </row>
    <row r="180" spans="1:38" s="54" customFormat="1" ht="16.5" hidden="1" thickBot="1">
      <c r="A180" s="1154" t="s">
        <v>201</v>
      </c>
      <c r="B180" s="1155"/>
      <c r="C180" s="1155"/>
      <c r="D180" s="1155"/>
      <c r="E180" s="1155"/>
      <c r="F180" s="1155"/>
      <c r="G180" s="1155"/>
      <c r="H180" s="1155"/>
      <c r="I180" s="1155"/>
      <c r="J180" s="1155"/>
      <c r="K180" s="1155"/>
      <c r="L180" s="1155"/>
      <c r="M180" s="1155"/>
      <c r="N180" s="1155"/>
      <c r="O180" s="1155"/>
      <c r="P180" s="1155"/>
      <c r="Q180" s="1155"/>
      <c r="R180" s="1155"/>
      <c r="S180" s="1155"/>
      <c r="T180" s="1155"/>
      <c r="U180" s="1155"/>
      <c r="V180" s="1155"/>
      <c r="W180" s="1155"/>
      <c r="X180" s="1155"/>
      <c r="AA180" s="133"/>
      <c r="AB180" s="133"/>
      <c r="AC180" s="133"/>
      <c r="AD180" s="133"/>
      <c r="AE180" s="133"/>
      <c r="AF180" s="133"/>
      <c r="AG180" s="133"/>
      <c r="AH180" s="133"/>
      <c r="AI180" s="133"/>
      <c r="AJ180" s="133"/>
      <c r="AK180" s="133"/>
      <c r="AL180" s="133"/>
    </row>
    <row r="181" spans="1:38" s="54" customFormat="1" ht="16.5" hidden="1" thickBot="1">
      <c r="A181" s="1157" t="s">
        <v>58</v>
      </c>
      <c r="B181" s="1158"/>
      <c r="C181" s="1158"/>
      <c r="D181" s="1158"/>
      <c r="E181" s="1158"/>
      <c r="F181" s="1159"/>
      <c r="G181" s="526" t="e">
        <f>G91+#REF!</f>
        <v>#REF!</v>
      </c>
      <c r="H181" s="526" t="e">
        <f>H91+#REF!</f>
        <v>#REF!</v>
      </c>
      <c r="I181" s="527" t="e">
        <f>I91+#REF!</f>
        <v>#REF!</v>
      </c>
      <c r="J181" s="528"/>
      <c r="K181" s="528"/>
      <c r="L181" s="528"/>
      <c r="M181" s="529" t="e">
        <f>M91+#REF!</f>
        <v>#REF!</v>
      </c>
      <c r="N181" s="722" t="e">
        <f>N91+#REF!</f>
        <v>#REF!</v>
      </c>
      <c r="O181" s="712" t="e">
        <f>O91+#REF!</f>
        <v>#REF!</v>
      </c>
      <c r="P181" s="99" t="e">
        <f>P91+#REF!</f>
        <v>#REF!</v>
      </c>
      <c r="Q181" s="722" t="e">
        <f>Q91+#REF!</f>
        <v>#REF!</v>
      </c>
      <c r="R181" s="712" t="e">
        <f>R91+#REF!</f>
        <v>#REF!</v>
      </c>
      <c r="S181" s="99" t="e">
        <f>S91+#REF!</f>
        <v>#REF!</v>
      </c>
      <c r="T181" s="722" t="e">
        <f>T91+#REF!</f>
        <v>#REF!</v>
      </c>
      <c r="U181" s="712" t="e">
        <f>U91+#REF!</f>
        <v>#REF!</v>
      </c>
      <c r="V181" s="99" t="e">
        <f>V91+#REF!</f>
        <v>#REF!</v>
      </c>
      <c r="W181" s="722" t="e">
        <f>W91+#REF!</f>
        <v>#REF!</v>
      </c>
      <c r="X181" s="712" t="e">
        <f>X91+#REF!</f>
        <v>#REF!</v>
      </c>
      <c r="AA181" s="133"/>
      <c r="AB181" s="133"/>
      <c r="AC181" s="133"/>
      <c r="AD181" s="133"/>
      <c r="AE181" s="133"/>
      <c r="AF181" s="133"/>
      <c r="AG181" s="133"/>
      <c r="AH181" s="133"/>
      <c r="AI181" s="133"/>
      <c r="AJ181" s="133"/>
      <c r="AK181" s="133"/>
      <c r="AL181" s="133"/>
    </row>
    <row r="182" spans="1:38" s="54" customFormat="1" ht="16.5" hidden="1" thickBot="1">
      <c r="A182" s="1160" t="s">
        <v>51</v>
      </c>
      <c r="B182" s="1161"/>
      <c r="C182" s="1161"/>
      <c r="D182" s="1161"/>
      <c r="E182" s="1161"/>
      <c r="F182" s="1161"/>
      <c r="G182" s="1161"/>
      <c r="H182" s="1161"/>
      <c r="I182" s="1161"/>
      <c r="J182" s="1161"/>
      <c r="K182" s="1161"/>
      <c r="L182" s="1161"/>
      <c r="M182" s="1162"/>
      <c r="N182" s="130" t="e">
        <f>N181</f>
        <v>#REF!</v>
      </c>
      <c r="O182" s="128" t="e">
        <f aca="true" t="shared" si="76" ref="O182:X182">O181</f>
        <v>#REF!</v>
      </c>
      <c r="P182" s="129" t="e">
        <f t="shared" si="76"/>
        <v>#REF!</v>
      </c>
      <c r="Q182" s="130" t="e">
        <f>Q181</f>
        <v>#REF!</v>
      </c>
      <c r="R182" s="128" t="e">
        <f>R181</f>
        <v>#REF!</v>
      </c>
      <c r="S182" s="129" t="e">
        <f t="shared" si="76"/>
        <v>#REF!</v>
      </c>
      <c r="T182" s="130" t="e">
        <f t="shared" si="76"/>
        <v>#REF!</v>
      </c>
      <c r="U182" s="128" t="e">
        <f t="shared" si="76"/>
        <v>#REF!</v>
      </c>
      <c r="V182" s="129" t="e">
        <f t="shared" si="76"/>
        <v>#REF!</v>
      </c>
      <c r="W182" s="130" t="e">
        <f t="shared" si="76"/>
        <v>#REF!</v>
      </c>
      <c r="X182" s="128" t="e">
        <f t="shared" si="76"/>
        <v>#REF!</v>
      </c>
      <c r="AA182" s="133"/>
      <c r="AB182" s="133"/>
      <c r="AC182" s="133"/>
      <c r="AD182" s="133"/>
      <c r="AE182" s="133"/>
      <c r="AF182" s="133"/>
      <c r="AG182" s="133"/>
      <c r="AH182" s="133"/>
      <c r="AI182" s="133"/>
      <c r="AJ182" s="133"/>
      <c r="AK182" s="133"/>
      <c r="AL182" s="133"/>
    </row>
    <row r="183" spans="1:38" s="54" customFormat="1" ht="16.5" hidden="1" thickBot="1">
      <c r="A183" s="1163" t="s">
        <v>52</v>
      </c>
      <c r="B183" s="1164"/>
      <c r="C183" s="1164"/>
      <c r="D183" s="1164"/>
      <c r="E183" s="1164"/>
      <c r="F183" s="1164"/>
      <c r="G183" s="1164"/>
      <c r="H183" s="1164"/>
      <c r="I183" s="1164"/>
      <c r="J183" s="1164"/>
      <c r="K183" s="1164"/>
      <c r="L183" s="1164"/>
      <c r="M183" s="1165"/>
      <c r="N183" s="102">
        <v>3</v>
      </c>
      <c r="O183" s="103">
        <v>1</v>
      </c>
      <c r="P183" s="126">
        <v>3</v>
      </c>
      <c r="Q183" s="127">
        <v>4</v>
      </c>
      <c r="R183" s="128">
        <v>2</v>
      </c>
      <c r="S183" s="129">
        <v>3</v>
      </c>
      <c r="T183" s="130">
        <v>2</v>
      </c>
      <c r="U183" s="128">
        <v>2</v>
      </c>
      <c r="V183" s="129">
        <v>1</v>
      </c>
      <c r="W183" s="130">
        <v>3</v>
      </c>
      <c r="X183" s="128">
        <v>2</v>
      </c>
      <c r="AA183" s="133"/>
      <c r="AB183" s="133"/>
      <c r="AC183" s="133"/>
      <c r="AD183" s="133"/>
      <c r="AE183" s="133"/>
      <c r="AF183" s="133"/>
      <c r="AG183" s="133"/>
      <c r="AH183" s="133"/>
      <c r="AI183" s="133"/>
      <c r="AJ183" s="133"/>
      <c r="AK183" s="133"/>
      <c r="AL183" s="133"/>
    </row>
    <row r="184" spans="1:38" s="54" customFormat="1" ht="16.5" hidden="1" thickBot="1">
      <c r="A184" s="1163" t="s">
        <v>53</v>
      </c>
      <c r="B184" s="1164"/>
      <c r="C184" s="1164"/>
      <c r="D184" s="1164"/>
      <c r="E184" s="1164"/>
      <c r="F184" s="1164"/>
      <c r="G184" s="1164"/>
      <c r="H184" s="1164"/>
      <c r="I184" s="1164"/>
      <c r="J184" s="1164"/>
      <c r="K184" s="1164"/>
      <c r="L184" s="1164"/>
      <c r="M184" s="1165"/>
      <c r="N184" s="104">
        <v>5</v>
      </c>
      <c r="O184" s="105">
        <v>2</v>
      </c>
      <c r="P184" s="131">
        <v>4</v>
      </c>
      <c r="Q184" s="132">
        <v>4</v>
      </c>
      <c r="R184" s="128">
        <v>2</v>
      </c>
      <c r="S184" s="129">
        <v>6</v>
      </c>
      <c r="T184" s="130">
        <v>5</v>
      </c>
      <c r="U184" s="128">
        <v>1</v>
      </c>
      <c r="V184" s="129">
        <v>6</v>
      </c>
      <c r="W184" s="130">
        <v>2</v>
      </c>
      <c r="X184" s="128">
        <v>2</v>
      </c>
      <c r="AA184" s="133"/>
      <c r="AB184" s="133"/>
      <c r="AC184" s="133"/>
      <c r="AD184" s="133"/>
      <c r="AE184" s="133"/>
      <c r="AF184" s="133"/>
      <c r="AG184" s="133"/>
      <c r="AH184" s="133"/>
      <c r="AI184" s="133"/>
      <c r="AJ184" s="133"/>
      <c r="AK184" s="133"/>
      <c r="AL184" s="133"/>
    </row>
    <row r="185" spans="1:38" s="54" customFormat="1" ht="16.5" hidden="1" thickBot="1">
      <c r="A185" s="1163" t="s">
        <v>54</v>
      </c>
      <c r="B185" s="1164"/>
      <c r="C185" s="1164"/>
      <c r="D185" s="1164"/>
      <c r="E185" s="1164"/>
      <c r="F185" s="1164"/>
      <c r="G185" s="1164"/>
      <c r="H185" s="1164"/>
      <c r="I185" s="1164"/>
      <c r="J185" s="1164"/>
      <c r="K185" s="1164"/>
      <c r="L185" s="1164"/>
      <c r="M185" s="1165"/>
      <c r="N185" s="130"/>
      <c r="O185" s="128"/>
      <c r="P185" s="129"/>
      <c r="Q185" s="130"/>
      <c r="R185" s="128"/>
      <c r="S185" s="129"/>
      <c r="T185" s="130"/>
      <c r="U185" s="128"/>
      <c r="V185" s="129">
        <v>1</v>
      </c>
      <c r="W185" s="130">
        <v>1</v>
      </c>
      <c r="X185" s="128"/>
      <c r="AA185" s="133"/>
      <c r="AB185" s="133"/>
      <c r="AC185" s="133"/>
      <c r="AD185" s="133"/>
      <c r="AE185" s="133"/>
      <c r="AF185" s="133"/>
      <c r="AG185" s="133"/>
      <c r="AH185" s="133"/>
      <c r="AI185" s="133"/>
      <c r="AJ185" s="133"/>
      <c r="AK185" s="133"/>
      <c r="AL185" s="133"/>
    </row>
    <row r="186" spans="1:38" s="54" customFormat="1" ht="16.5" hidden="1" thickBot="1">
      <c r="A186" s="1163" t="s">
        <v>55</v>
      </c>
      <c r="B186" s="1164"/>
      <c r="C186" s="1164"/>
      <c r="D186" s="1164"/>
      <c r="E186" s="1164"/>
      <c r="F186" s="1164"/>
      <c r="G186" s="1164"/>
      <c r="H186" s="1164"/>
      <c r="I186" s="1164"/>
      <c r="J186" s="1164"/>
      <c r="K186" s="1164"/>
      <c r="L186" s="1164"/>
      <c r="M186" s="1165"/>
      <c r="N186" s="130"/>
      <c r="O186" s="128"/>
      <c r="P186" s="129"/>
      <c r="Q186" s="130"/>
      <c r="R186" s="128"/>
      <c r="S186" s="129"/>
      <c r="T186" s="130">
        <v>1</v>
      </c>
      <c r="U186" s="128">
        <v>1</v>
      </c>
      <c r="V186" s="129"/>
      <c r="W186" s="130"/>
      <c r="X186" s="128">
        <v>1</v>
      </c>
      <c r="AA186" s="133"/>
      <c r="AB186" s="133"/>
      <c r="AC186" s="133"/>
      <c r="AD186" s="133"/>
      <c r="AE186" s="133"/>
      <c r="AF186" s="133"/>
      <c r="AG186" s="133"/>
      <c r="AH186" s="133"/>
      <c r="AI186" s="133"/>
      <c r="AJ186" s="133"/>
      <c r="AK186" s="133"/>
      <c r="AL186" s="133"/>
    </row>
    <row r="187" spans="1:38" s="54" customFormat="1" ht="16.5" hidden="1" thickBot="1">
      <c r="A187" s="1175" t="s">
        <v>60</v>
      </c>
      <c r="B187" s="1176"/>
      <c r="C187" s="1176"/>
      <c r="D187" s="1176"/>
      <c r="E187" s="1176"/>
      <c r="F187" s="1176"/>
      <c r="G187" s="1176"/>
      <c r="H187" s="1176"/>
      <c r="I187" s="1176"/>
      <c r="J187" s="1176"/>
      <c r="K187" s="1176"/>
      <c r="L187" s="1176"/>
      <c r="M187" s="1177"/>
      <c r="N187" s="1178" t="s">
        <v>59</v>
      </c>
      <c r="O187" s="1179"/>
      <c r="P187" s="1180"/>
      <c r="Q187" s="1181" t="e">
        <f>G91/G181*100</f>
        <v>#REF!</v>
      </c>
      <c r="R187" s="1182"/>
      <c r="S187" s="1183"/>
      <c r="T187" s="1184" t="s">
        <v>3</v>
      </c>
      <c r="U187" s="1179"/>
      <c r="V187" s="1180"/>
      <c r="W187" s="1151" t="e">
        <f>#REF!/G181*100</f>
        <v>#REF!</v>
      </c>
      <c r="X187" s="1172"/>
      <c r="AA187" s="463"/>
      <c r="AB187" s="463"/>
      <c r="AC187" s="463"/>
      <c r="AD187" s="463"/>
      <c r="AE187" s="463"/>
      <c r="AF187" s="463"/>
      <c r="AG187" s="463"/>
      <c r="AH187" s="463"/>
      <c r="AI187" s="463"/>
      <c r="AJ187" s="463"/>
      <c r="AK187" s="463"/>
      <c r="AL187" s="463"/>
    </row>
    <row r="188" spans="1:38" s="54" customFormat="1" ht="16.5" hidden="1" thickBot="1">
      <c r="A188" s="1185"/>
      <c r="B188" s="1186"/>
      <c r="C188" s="1186"/>
      <c r="D188" s="1186"/>
      <c r="E188" s="1186"/>
      <c r="F188" s="1186"/>
      <c r="G188" s="1186"/>
      <c r="H188" s="1186"/>
      <c r="I188" s="1186"/>
      <c r="J188" s="1186"/>
      <c r="K188" s="1186"/>
      <c r="L188" s="1186"/>
      <c r="M188" s="1186"/>
      <c r="N188" s="1186"/>
      <c r="O188" s="1186"/>
      <c r="P188" s="1186"/>
      <c r="Q188" s="1186"/>
      <c r="R188" s="1186"/>
      <c r="S188" s="1186"/>
      <c r="T188" s="1186"/>
      <c r="U188" s="1186"/>
      <c r="V188" s="1186"/>
      <c r="W188" s="1186"/>
      <c r="X188" s="1186"/>
      <c r="AA188" s="463"/>
      <c r="AB188" s="463"/>
      <c r="AC188" s="463"/>
      <c r="AD188" s="463"/>
      <c r="AE188" s="463"/>
      <c r="AF188" s="463"/>
      <c r="AG188" s="463"/>
      <c r="AH188" s="463"/>
      <c r="AI188" s="463"/>
      <c r="AJ188" s="463"/>
      <c r="AK188" s="463"/>
      <c r="AL188" s="463"/>
    </row>
    <row r="189" spans="1:39" s="54" customFormat="1" ht="16.5" hidden="1" thickBot="1">
      <c r="A189" s="1157" t="s">
        <v>257</v>
      </c>
      <c r="B189" s="1158"/>
      <c r="C189" s="1158"/>
      <c r="D189" s="1158"/>
      <c r="E189" s="1158"/>
      <c r="F189" s="1159"/>
      <c r="G189" s="530" t="e">
        <f>G91+G123+#REF!</f>
        <v>#REF!</v>
      </c>
      <c r="H189" s="531" t="e">
        <f>H91+H123+#REF!</f>
        <v>#REF!</v>
      </c>
      <c r="I189" s="531" t="e">
        <f>I91+I123+#REF!</f>
        <v>#REF!</v>
      </c>
      <c r="J189" s="531" t="e">
        <f>J91+J123+#REF!</f>
        <v>#REF!</v>
      </c>
      <c r="K189" s="531" t="e">
        <f>K91+K123+#REF!</f>
        <v>#REF!</v>
      </c>
      <c r="L189" s="531" t="e">
        <f>L91+L123+#REF!</f>
        <v>#REF!</v>
      </c>
      <c r="M189" s="531" t="e">
        <f>M91+M123+#REF!</f>
        <v>#REF!</v>
      </c>
      <c r="N189" s="702" t="e">
        <f>N91+N123+#REF!</f>
        <v>#REF!</v>
      </c>
      <c r="O189" s="702" t="e">
        <f>O91+O123+#REF!</f>
        <v>#REF!</v>
      </c>
      <c r="P189" s="702" t="e">
        <f>P91+P123+#REF!</f>
        <v>#REF!</v>
      </c>
      <c r="Q189" s="702" t="e">
        <f>Q91+Q123+#REF!</f>
        <v>#REF!</v>
      </c>
      <c r="R189" s="702" t="e">
        <f>R91+R123+#REF!</f>
        <v>#REF!</v>
      </c>
      <c r="S189" s="702" t="e">
        <f>S91+S123+#REF!</f>
        <v>#REF!</v>
      </c>
      <c r="T189" s="702" t="e">
        <f>T91+T123+#REF!</f>
        <v>#REF!</v>
      </c>
      <c r="U189" s="702" t="e">
        <f>U91+U123+#REF!</f>
        <v>#REF!</v>
      </c>
      <c r="V189" s="702" t="e">
        <f>V91+V123+#REF!</f>
        <v>#REF!</v>
      </c>
      <c r="W189" s="702" t="e">
        <f>W91+W123+#REF!</f>
        <v>#REF!</v>
      </c>
      <c r="X189" s="702" t="e">
        <f>X91+X123+#REF!</f>
        <v>#REF!</v>
      </c>
      <c r="Z189" s="88"/>
      <c r="AA189" s="133" t="s">
        <v>43</v>
      </c>
      <c r="AB189" s="432" t="e">
        <f>AB44+AB83+AB92+#REF!</f>
        <v>#REF!</v>
      </c>
      <c r="AC189" s="133"/>
      <c r="AD189" s="133" t="s">
        <v>44</v>
      </c>
      <c r="AE189" s="432" t="e">
        <f>AE44+AE83+AE92+AE124+#REF!</f>
        <v>#REF!</v>
      </c>
      <c r="AF189" s="133"/>
      <c r="AG189" s="133" t="s">
        <v>45</v>
      </c>
      <c r="AH189" s="432" t="e">
        <f>AH44+AH83+AH92+AH124+#REF!</f>
        <v>#REF!</v>
      </c>
      <c r="AI189" s="133"/>
      <c r="AJ189" s="133" t="s">
        <v>46</v>
      </c>
      <c r="AK189" s="432" t="e">
        <f>AK44+AK83+AK92+AK124+#REF!</f>
        <v>#REF!</v>
      </c>
      <c r="AL189" s="133"/>
      <c r="AM189" s="430" t="e">
        <f>AB189+AE189+AH189+AK189</f>
        <v>#REF!</v>
      </c>
    </row>
    <row r="190" spans="1:38" s="54" customFormat="1" ht="16.5" hidden="1" thickBot="1">
      <c r="A190" s="1160" t="s">
        <v>51</v>
      </c>
      <c r="B190" s="1161"/>
      <c r="C190" s="1161"/>
      <c r="D190" s="1161"/>
      <c r="E190" s="1161"/>
      <c r="F190" s="1161"/>
      <c r="G190" s="1161"/>
      <c r="H190" s="1161"/>
      <c r="I190" s="1161"/>
      <c r="J190" s="1161"/>
      <c r="K190" s="1161"/>
      <c r="L190" s="1161"/>
      <c r="M190" s="1162"/>
      <c r="N190" s="104" t="e">
        <f>N189</f>
        <v>#REF!</v>
      </c>
      <c r="O190" s="713" t="e">
        <f aca="true" t="shared" si="77" ref="O190:X190">O189</f>
        <v>#REF!</v>
      </c>
      <c r="P190" s="703" t="e">
        <f t="shared" si="77"/>
        <v>#REF!</v>
      </c>
      <c r="Q190" s="104" t="e">
        <f t="shared" si="77"/>
        <v>#REF!</v>
      </c>
      <c r="R190" s="713" t="e">
        <f t="shared" si="77"/>
        <v>#REF!</v>
      </c>
      <c r="S190" s="703" t="e">
        <f t="shared" si="77"/>
        <v>#REF!</v>
      </c>
      <c r="T190" s="104" t="e">
        <f t="shared" si="77"/>
        <v>#REF!</v>
      </c>
      <c r="U190" s="713" t="e">
        <f t="shared" si="77"/>
        <v>#REF!</v>
      </c>
      <c r="V190" s="703" t="e">
        <f t="shared" si="77"/>
        <v>#REF!</v>
      </c>
      <c r="W190" s="104" t="e">
        <f t="shared" si="77"/>
        <v>#REF!</v>
      </c>
      <c r="X190" s="713" t="e">
        <f t="shared" si="77"/>
        <v>#REF!</v>
      </c>
      <c r="Y190" s="78"/>
      <c r="Z190" s="78"/>
      <c r="AA190" s="469"/>
      <c r="AB190" s="469"/>
      <c r="AC190" s="469"/>
      <c r="AD190" s="133"/>
      <c r="AE190" s="133"/>
      <c r="AF190" s="133"/>
      <c r="AG190" s="133"/>
      <c r="AH190" s="133"/>
      <c r="AI190" s="133"/>
      <c r="AJ190" s="133"/>
      <c r="AK190" s="133"/>
      <c r="AL190" s="133"/>
    </row>
    <row r="191" spans="1:38" s="54" customFormat="1" ht="16.5" hidden="1" thickBot="1">
      <c r="A191" s="1163" t="s">
        <v>52</v>
      </c>
      <c r="B191" s="1164"/>
      <c r="C191" s="1164"/>
      <c r="D191" s="1164"/>
      <c r="E191" s="1164"/>
      <c r="F191" s="1164"/>
      <c r="G191" s="1164"/>
      <c r="H191" s="1164"/>
      <c r="I191" s="1164"/>
      <c r="J191" s="1164"/>
      <c r="K191" s="1164"/>
      <c r="L191" s="1164"/>
      <c r="M191" s="1164"/>
      <c r="N191" s="102" t="e">
        <f>COUNTIF($C11:$C42,N$5)+COUNTIF($C46:$C81,N$5)+COUNTIF($C84:$C86,N$5)+COUNTIF($C89:$C89,N$5)+COUNTIF($C100:$C100,N$5)+COUNTIF($C109:$C109,N$5)+COUNTIF($C115:$C115,N$5)+COUNTIF(#REF!,N$5)++COUNTIF($C157:$C158,N$5)</f>
        <v>#REF!</v>
      </c>
      <c r="O191" s="122" t="e">
        <f>COUNTIF($C11:$C42,O$5)+COUNTIF($C46:$C81,O$5)+COUNTIF($C84:$C86,O$5)+COUNTIF($C89:$C89,O$5)+COUNTIF($C100:$C100,O$5)+COUNTIF($C109:$C109,O$5)+COUNTIF($C115:$C115,O$5)+COUNTIF(#REF!,O$5)++COUNTIF($C157:$C158,O$5)</f>
        <v>#REF!</v>
      </c>
      <c r="P191" s="704" t="e">
        <f>COUNTIF($C11:$C42,P$5)+COUNTIF($C46:$C81,P$5)+COUNTIF($C84:$C86,P$5)+COUNTIF($C89:$C89,P$5)+COUNTIF($C100:$C100,P$5)+COUNTIF($C109:$C109,P$5)+COUNTIF($C115:$C115,P$5)+COUNTIF(#REF!,P$5)++COUNTIF($C157:$C158,P$5)</f>
        <v>#REF!</v>
      </c>
      <c r="Q191" s="102" t="e">
        <f>COUNTIF($C11:$C42,Q$5)+COUNTIF($C46:$C81,Q$5)+COUNTIF($C84:$C86,Q$5)+COUNTIF($C89:$C89,Q$5)+COUNTIF($C100:$C100,Q$5)+COUNTIF($C109:$C109,Q$5)+COUNTIF($C115:$C115,Q$5)+COUNTIF(#REF!,Q$5)++COUNTIF($C157:$C158,Q$5)</f>
        <v>#REF!</v>
      </c>
      <c r="R191" s="122" t="e">
        <f>COUNTIF($C11:$C42,R$5)+COUNTIF($C46:$C81,R$5)+COUNTIF($C84:$C86,R$5)+COUNTIF($C89:$C89,R$5)+COUNTIF($C100:$C100,R$5)+COUNTIF($C109:$C109,R$5)+COUNTIF($C115:$C115,R$5)+COUNTIF(#REF!,R$5)++COUNTIF($C157:$C158,R$5)</f>
        <v>#REF!</v>
      </c>
      <c r="S191" s="123" t="e">
        <f>COUNTIF($C11:$C42,S$5)+COUNTIF($C46:$C81,S$5)+COUNTIF($C84:$C86,S$5)+COUNTIF($C89:$C89,S$5)+COUNTIF($C100:$C100,S$5)+COUNTIF($C109:$C109,S$5)+COUNTIF($C115:$C115,S$5)+COUNTIF(#REF!,S$5)++COUNTIF($C157:$C158,S$5)</f>
        <v>#REF!</v>
      </c>
      <c r="T191" s="828" t="e">
        <f>COUNTIF($C11:$C42,T$5)+COUNTIF($C46:$C81,T$5)+COUNTIF($C84:$C86,T$5)+COUNTIF($C89:$C89,T$5)+COUNTIF($C100:$C100,T$5)+COUNTIF($C109:$C109,T$5)+COUNTIF($C115:$C115,T$5)+COUNTIF(#REF!,T$5)++COUNTIF($C157:$C158,T$5)</f>
        <v>#REF!</v>
      </c>
      <c r="U191" s="122" t="e">
        <f>COUNTIF($C11:$C42,U$5)+COUNTIF($C46:$C81,U$5)+COUNTIF($C84:$C86,U$5)+COUNTIF($C89:$C89,U$5)+COUNTIF($C100:$C100,U$5)+COUNTIF($C109:$C109,U$5)+COUNTIF($C115:$C115,U$5)+COUNTIF(#REF!,U$5)++COUNTIF($C157:$C158,U$5)</f>
        <v>#REF!</v>
      </c>
      <c r="V191" s="704" t="e">
        <f>COUNTIF($C11:$C42,V$5)+COUNTIF($C46:$C81,V$5)+COUNTIF($C84:$C86,V$5)+COUNTIF($C89:$C89,V$5)+COUNTIF($C100:$C100,V$5)+COUNTIF($C109:$C109,V$5)+COUNTIF($C115:$C115,V$5)+COUNTIF(#REF!,V$5)++COUNTIF($C157:$C158,V$5)</f>
        <v>#REF!</v>
      </c>
      <c r="W191" s="102" t="e">
        <f>COUNTIF($C11:$C42,W$5)+COUNTIF($C46:$C81,W$5)+COUNTIF($C84:$C86,W$5)+COUNTIF($C89:$C89,W$5)+COUNTIF($C100:$C100,W$5)+COUNTIF($C109:$C109,W$5)+COUNTIF($C115:$C115,W$5)+COUNTIF(#REF!,W$5)++COUNTIF($C157:$C158,W$5)</f>
        <v>#REF!</v>
      </c>
      <c r="X191" s="122" t="e">
        <f>COUNTIF($C11:$C42,X$5)+COUNTIF($C46:$C81,X$5)+COUNTIF($C84:$C86,X$5)+COUNTIF($C89:$C89,X$5)+COUNTIF($C100:$C100,X$5)+COUNTIF($C109:$C109,X$5)+COUNTIF($C115:$C115,X$5)+COUNTIF(#REF!,X$5)++COUNTIF($C157:$C158,X$5)</f>
        <v>#REF!</v>
      </c>
      <c r="AA191" s="133"/>
      <c r="AB191" s="133"/>
      <c r="AC191" s="133"/>
      <c r="AD191" s="133"/>
      <c r="AE191" s="133"/>
      <c r="AF191" s="133"/>
      <c r="AG191" s="133"/>
      <c r="AH191" s="133"/>
      <c r="AI191" s="133"/>
      <c r="AJ191" s="133"/>
      <c r="AK191" s="133"/>
      <c r="AL191" s="133"/>
    </row>
    <row r="192" spans="1:38" s="54" customFormat="1" ht="16.5" hidden="1" thickBot="1">
      <c r="A192" s="1163" t="s">
        <v>53</v>
      </c>
      <c r="B192" s="1164"/>
      <c r="C192" s="1164"/>
      <c r="D192" s="1164"/>
      <c r="E192" s="1164"/>
      <c r="F192" s="1164"/>
      <c r="G192" s="1164"/>
      <c r="H192" s="1164"/>
      <c r="I192" s="1164"/>
      <c r="J192" s="1164"/>
      <c r="K192" s="1164"/>
      <c r="L192" s="1164"/>
      <c r="M192" s="1164"/>
      <c r="N192" s="723" t="e">
        <f>COUNTIF($D11:$D42,N$5)+COUNTIF($D46:$D81,N$5)+COUNTIF($D84:$D86,N$5)+COUNTIF($D89:$D89,N$5)+COUNTIF($D100:$D100,N$5)+COUNTIF($D109:$D109,N$5)+COUNTIF($D115:$D115,N$5)+COUNTIF(#REF!,N$5)+COUNTIF($D157:$D158,N$5)</f>
        <v>#REF!</v>
      </c>
      <c r="O192" s="105" t="e">
        <f>COUNTIF($D11:$D42,O$5)+COUNTIF($D46:$D81,O$5)+COUNTIF($D84:$D86,O$5)+COUNTIF($D89:$D89,O$5)+COUNTIF($D100:$D100,O$5)+COUNTIF($D109:$D109,O$5)+COUNTIF($D115:$D115,O$5)+COUNTIF(#REF!,O$5)+COUNTIF($D157:$D158,O$5)+1</f>
        <v>#REF!</v>
      </c>
      <c r="P192" s="705" t="e">
        <f>COUNTIF($D11:$D42,P$5)+COUNTIF($D46:$D81,P$5)+COUNTIF($D84:$D86,P$5)+COUNTIF($D89:$D89,P$5)+COUNTIF($D100:$D100,P$5)+COUNTIF($D109:$D109,P$5)+COUNTIF($D115:$D115,P$5)+COUNTIF(#REF!,P$5)+COUNTIF($D157:$D158,P$5)</f>
        <v>#REF!</v>
      </c>
      <c r="Q192" s="723" t="e">
        <f>COUNTIF($D11:$D42,Q$5)+COUNTIF($D46:$D81,Q$5)+COUNTIF($D84:$D86,Q$5)+COUNTIF($D89:$D89,Q$5)+COUNTIF($D100:$D100,Q$5)+COUNTIF($D109:$D109,Q$5)+COUNTIF($D115:$D115,Q$5)+COUNTIF(#REF!,Q$5)+COUNTIF($D157:$D158,Q$5)</f>
        <v>#REF!</v>
      </c>
      <c r="R192" s="105" t="e">
        <f>COUNTIF($D11:$D42,R$5)+COUNTIF($D46:$D81,R$5)+COUNTIF($D84:$D86,R$5)+COUNTIF($D89:$D89,R$5)+COUNTIF($D100:$D100,R$5)+COUNTIF($D109:$D109,R$5)+COUNTIF($D115:$D115,R$5)+COUNTIF(#REF!,R$5)+COUNTIF($D157:$D158,R$5)</f>
        <v>#REF!</v>
      </c>
      <c r="S192" s="829" t="e">
        <f>COUNTIF($D11:$D42,S$5)+COUNTIF($D46:$D81,S$5)+COUNTIF($D84:$D86,S$5)+COUNTIF($D89:$D89,S$5)+COUNTIF($D100:$D100,S$5)+COUNTIF($D109:$D109,S$5)+COUNTIF($D115:$D115,S$5)+COUNTIF(#REF!,S$5)+COUNTIF($D157:$D158,S$5)</f>
        <v>#REF!</v>
      </c>
      <c r="T192" s="830" t="e">
        <f>COUNTIF($D11:$D42,T$5)+COUNTIF($D46:$D81,T$5)+COUNTIF($D84:$D86,T$5)+COUNTIF($D89:$D89,T$5)+COUNTIF($D100:$D100,T$5)+COUNTIF($D109:$D109,T$5)+COUNTIF($D115:$D115,T$5)+COUNTIF(#REF!,T$5)+COUNTIF($D157:$D158,T$5)</f>
        <v>#REF!</v>
      </c>
      <c r="U192" s="105" t="e">
        <f>COUNTIF($D11:$D42,U$5)+COUNTIF($D46:$D81,U$5)+COUNTIF($D84:$D86,U$5)+COUNTIF($D89:$D89,U$5)+COUNTIF($D100:$D100,U$5)+COUNTIF($D109:$D109,U$5)+COUNTIF($D115:$D115,U$5)+COUNTIF(#REF!,U$5)+COUNTIF($D157:$D158,U$5)</f>
        <v>#REF!</v>
      </c>
      <c r="V192" s="705" t="e">
        <f>COUNTIF($D11:$D42,V$5)+COUNTIF($D46:$D81,V$5)+COUNTIF($D84:$D86,V$5)+COUNTIF($D89:$D89,V$5)+COUNTIF($D100:$D100,V$5)+COUNTIF($D109:$D109,V$5)+COUNTIF($D115:$D115,V$5)+COUNTIF(#REF!,V$5)+COUNTIF($D157:$D158,V$5)</f>
        <v>#REF!</v>
      </c>
      <c r="W192" s="723" t="e">
        <f>COUNTIF($D11:$D42,W$5)+COUNTIF($D46:$D81,W$5)+COUNTIF($D84:$D86,W$5)+COUNTIF($D89:$D89,W$5)+COUNTIF($D100:$D100,W$5)+COUNTIF($D109:$D109,W$5)+COUNTIF($D115:$D115,W$5)+COUNTIF(#REF!,W$5)+COUNTIF($D157:$D158,W$5)</f>
        <v>#REF!</v>
      </c>
      <c r="X192" s="105" t="e">
        <f>COUNTIF($D11:$D42,X$5)+COUNTIF($D46:$D81,X$5)+COUNTIF($D84:$D86,X$5)+COUNTIF($D89:$D89,X$5)+COUNTIF($D100:$D100,X$5)+COUNTIF($D109:$D109,X$5)+COUNTIF($D115:$D115,X$5)+COUNTIF(#REF!,X$5)+COUNTIF($D157:$D158,X$5)</f>
        <v>#REF!</v>
      </c>
      <c r="AA192" s="133"/>
      <c r="AB192" s="133"/>
      <c r="AC192" s="133"/>
      <c r="AD192" s="133"/>
      <c r="AE192" s="133"/>
      <c r="AF192" s="133"/>
      <c r="AG192" s="133"/>
      <c r="AH192" s="133"/>
      <c r="AI192" s="133"/>
      <c r="AJ192" s="133"/>
      <c r="AK192" s="133"/>
      <c r="AL192" s="133"/>
    </row>
    <row r="193" spans="1:38" s="54" customFormat="1" ht="19.5" customHeight="1" hidden="1" thickBot="1">
      <c r="A193" s="1163" t="s">
        <v>54</v>
      </c>
      <c r="B193" s="1164"/>
      <c r="C193" s="1164"/>
      <c r="D193" s="1164"/>
      <c r="E193" s="1164"/>
      <c r="F193" s="1164"/>
      <c r="G193" s="1164"/>
      <c r="H193" s="1164"/>
      <c r="I193" s="1164"/>
      <c r="J193" s="1164"/>
      <c r="K193" s="1164"/>
      <c r="L193" s="1164"/>
      <c r="M193" s="1164"/>
      <c r="N193" s="724" t="e">
        <f>COUNTIF($E11:$E42,N$5)+COUNTIF($E46:$E81,N$5)+COUNTIF($E84:$E86,N$5)+COUNTIF($E89:$E89,N$5)+COUNTIF($E100:$E100,N$5)+COUNTIF($E109:$E109,N$5)+COUNTIF($E115:$E115,N$5)+COUNTIF(#REF!,N$5)+COUNTIF($E157:$E158,N$5)</f>
        <v>#REF!</v>
      </c>
      <c r="O193" s="714" t="e">
        <f>COUNTIF($E11:$E42,O$5)+COUNTIF($E46:$E81,O$5)+COUNTIF($E84:$E86,O$5)+COUNTIF($E89:$E89,O$5)+COUNTIF($E100:$E100,O$5)+COUNTIF($E109:$E109,O$5)+COUNTIF($E115:$E115,O$5)+COUNTIF(#REF!,O$5)+COUNTIF($E157:$E158,O$5)</f>
        <v>#REF!</v>
      </c>
      <c r="P193" s="831" t="e">
        <f>COUNTIF($E11:$E42,P$5)+COUNTIF($E46:$E81,P$5)+COUNTIF($E84:$E86,P$5)+COUNTIF($E89:$E89,P$5)+COUNTIF($E100:$E100,P$5)+COUNTIF($E109:$E109,P$5)+COUNTIF($E115:$E115,P$5)+COUNTIF(#REF!,P$5)+COUNTIF($E157:$E158,P$5)</f>
        <v>#REF!</v>
      </c>
      <c r="Q193" s="724" t="e">
        <f>COUNTIF($E11:$E42,Q$5)+COUNTIF($E46:$E81,Q$5)+COUNTIF($E84:$E86,Q$5)+COUNTIF($E89:$E89,Q$5)+COUNTIF($E100:$E100,Q$5)+COUNTIF($E109:$E109,Q$5)+COUNTIF($E115:$E115,Q$5)+COUNTIF(#REF!,Q$5)+COUNTIF($E157:$E158,Q$5)</f>
        <v>#REF!</v>
      </c>
      <c r="R193" s="714" t="e">
        <f>COUNTIF($E11:$E42,R$5)+COUNTIF($E46:$E81,R$5)+COUNTIF($E84:$E86,R$5)+COUNTIF($E89:$E89,R$5)+COUNTIF($E100:$E100,R$5)+COUNTIF($E109:$E109,R$5)+COUNTIF($E115:$E115,R$5)+COUNTIF(#REF!,R$5)+COUNTIF($E157:$E158,R$5)</f>
        <v>#REF!</v>
      </c>
      <c r="S193" s="832" t="e">
        <f>COUNTIF($E11:$E42,S$5)+COUNTIF($E46:$E81,S$5)+COUNTIF($E84:$E86,S$5)+COUNTIF($E89:$E89,S$5)+COUNTIF($E100:$E100,S$5)+COUNTIF($E109:$E109,S$5)+COUNTIF($E115:$E115,S$5)+COUNTIF(#REF!,S$5)+COUNTIF($E157:$E158,S$5)</f>
        <v>#REF!</v>
      </c>
      <c r="T193" s="833" t="e">
        <f>COUNTIF($E11:$E42,T$5)+COUNTIF($E46:$E81,T$5)+COUNTIF($E84:$E86,T$5)+COUNTIF($E89:$E89,T$5)+COUNTIF($E100:$E100,T$5)+COUNTIF($E109:$E109,T$5)+COUNTIF($E115:$E115,T$5)+COUNTIF(#REF!,T$5)+COUNTIF($E157:$E158,T$5)</f>
        <v>#REF!</v>
      </c>
      <c r="U193" s="714" t="e">
        <f>COUNTIF($E11:$E42,U$5)+COUNTIF($E46:$E81,U$5)+COUNTIF($E84:$E86,U$5)+COUNTIF($E89:$E89,U$5)+COUNTIF($E100:$E100,U$5)+COUNTIF($E109:$E109,U$5)+COUNTIF($E115:$E115,U$5)+COUNTIF(#REF!,U$5)+COUNTIF($E157:$E158,U$5)</f>
        <v>#REF!</v>
      </c>
      <c r="V193" s="704" t="e">
        <f>COUNTIF($E11:$E42,V$5)+COUNTIF($E46:$E81,V$5)+COUNTIF($E84:$E86,V$5)+COUNTIF($E89:$E89,V$5)+COUNTIF($E100:$E100,V$5)+COUNTIF($E109:$E109,V$5)+COUNTIF($E115:$E115,V$5)+COUNTIF(#REF!,V$5)+COUNTIF($E157:$E158,V$5)</f>
        <v>#REF!</v>
      </c>
      <c r="W193" s="724" t="e">
        <f>COUNTIF($E11:$E42,W$5)+COUNTIF($E46:$E81,W$5)+COUNTIF($E84:$E86,W$5)+COUNTIF($E89:$E89,W$5)+COUNTIF($E100:$E100,W$5)+COUNTIF($E109:$E109,W$5)+COUNTIF($E115:$E115,W$5)+COUNTIF(#REF!,W$5)+COUNTIF($E157:$E158,W$5)</f>
        <v>#REF!</v>
      </c>
      <c r="X193" s="122" t="e">
        <f>COUNTIF($E11:$E42,X$5)+COUNTIF($E46:$E81,X$5)+COUNTIF($E84:$E86,X$5)+COUNTIF($E89:$E89,X$5)+COUNTIF($E100:$E100,X$5)+COUNTIF($E109:$E109,X$5)+COUNTIF($E115:$E115,X$5)+COUNTIF(#REF!,X$5)+COUNTIF($E157:$E158,X$5)</f>
        <v>#REF!</v>
      </c>
      <c r="AA193" s="133"/>
      <c r="AB193" s="133"/>
      <c r="AC193" s="133"/>
      <c r="AD193" s="133"/>
      <c r="AE193" s="133"/>
      <c r="AF193" s="133"/>
      <c r="AG193" s="133"/>
      <c r="AH193" s="133"/>
      <c r="AI193" s="133"/>
      <c r="AJ193" s="133"/>
      <c r="AK193" s="133"/>
      <c r="AL193" s="133"/>
    </row>
    <row r="194" spans="1:38" s="54" customFormat="1" ht="16.5" hidden="1" thickBot="1">
      <c r="A194" s="1187" t="s">
        <v>55</v>
      </c>
      <c r="B194" s="1188"/>
      <c r="C194" s="1188"/>
      <c r="D194" s="1188"/>
      <c r="E194" s="1188"/>
      <c r="F194" s="1188"/>
      <c r="G194" s="1188"/>
      <c r="H194" s="1188"/>
      <c r="I194" s="1188"/>
      <c r="J194" s="1188"/>
      <c r="K194" s="1188"/>
      <c r="L194" s="1188"/>
      <c r="M194" s="1188"/>
      <c r="N194" s="725" t="e">
        <f>COUNTIF($F11:$F42,N$5)+COUNTIF($F46:$F81,N$5)+COUNTIF($F84:$F86,N$5)+COUNTIF($F89:$F89,N$5)+COUNTIF($F100:$F100,N$5)+COUNTIF($F109:$F109,N$5)+COUNTIF($F115:$F115,N$5)+COUNTIF(#REF!,N$5)+COUNTIF($F157:$F158,N$5)</f>
        <v>#REF!</v>
      </c>
      <c r="O194" s="715" t="e">
        <f>COUNTIF($F11:$F42,O$5)+COUNTIF($F46:$F81,O$5)+COUNTIF($F84:$F86,O$5)+COUNTIF($F89:$F89,O$5)+COUNTIF($F100:$F100,O$5)+COUNTIF($F109:$F109,O$5)+COUNTIF($F115:$F115,O$5)+COUNTIF(#REF!,O$5)+COUNTIF($F157:$F158,O$5)</f>
        <v>#REF!</v>
      </c>
      <c r="P194" s="706" t="e">
        <f>COUNTIF($F11:$F42,P$5)+COUNTIF($F46:$F81,P$5)+COUNTIF($F84:$F86,P$5)+COUNTIF($F89:$F89,P$5)+COUNTIF($F100:$F100,P$5)+COUNTIF($F109:$F109,P$5)+COUNTIF($F115:$F115,P$5)+COUNTIF(#REF!,P$5)+COUNTIF($F157:$F158,P$5)</f>
        <v>#REF!</v>
      </c>
      <c r="Q194" s="725" t="e">
        <f>COUNTIF($F11:$F42,Q$5)+COUNTIF($F46:$F81,Q$5)+COUNTIF($F84:$F86,Q$5)+COUNTIF($F89:$F89,Q$5)+COUNTIF($F100:$F100,Q$5)+COUNTIF($F109:$F109,Q$5)+COUNTIF($F115:$F115,Q$5)+COUNTIF(#REF!,Q$5)+COUNTIF($F157:$F158,Q$5)</f>
        <v>#REF!</v>
      </c>
      <c r="R194" s="715" t="e">
        <f>COUNTIF($F11:$F42,R$5)+COUNTIF($F46:$F81,R$5)+COUNTIF($F84:$F86,R$5)+COUNTIF($F89:$F89,R$5)+COUNTIF($F100:$F100,R$5)+COUNTIF($F109:$F109,R$5)+COUNTIF($F115:$F115,R$5)+COUNTIF(#REF!,R$5)+COUNTIF($F157:$F158,R$5)</f>
        <v>#REF!</v>
      </c>
      <c r="S194" s="834" t="e">
        <f>COUNTIF($F11:$F42,S$5)+COUNTIF($F46:$F81,S$5)+COUNTIF($F84:$F86,S$5)+COUNTIF($F89:$F89,S$5)+COUNTIF($F100:$F100,S$5)+COUNTIF($F109:$F109,S$5)+COUNTIF($F115:$F115,S$5)+COUNTIF(#REF!,S$5)+COUNTIF($F157:$F158,S$5)</f>
        <v>#REF!</v>
      </c>
      <c r="T194" s="835" t="e">
        <f>COUNTIF($F11:$F42,T$5)+COUNTIF($F46:$F81,T$5)+COUNTIF($F84:$F86,T$5)+COUNTIF($F89:$F89,T$5)+COUNTIF($F100:$F100,T$5)+COUNTIF($F109:$F109,T$5)+COUNTIF($F115:$F115,T$5)+COUNTIF(#REF!,T$5)+COUNTIF($F157:$F158,T$5)</f>
        <v>#REF!</v>
      </c>
      <c r="U194" s="715" t="e">
        <f>COUNTIF($F11:$F42,U$5)+COUNTIF($F46:$F81,U$5)+COUNTIF($F84:$F86,U$5)+COUNTIF($F89:$F89,U$5)+COUNTIF($F100:$F100,U$5)+COUNTIF($F109:$F109,U$5)+COUNTIF($F115:$F115,U$5)+COUNTIF(#REF!,U$5)+COUNTIF($F157:$F158,U$5)</f>
        <v>#REF!</v>
      </c>
      <c r="V194" s="706" t="e">
        <f>COUNTIF($F11:$F42,V$5)+COUNTIF($F46:$F81,V$5)+COUNTIF($F84:$F86,V$5)+COUNTIF($F89:$F89,V$5)+COUNTIF($F100:$F100,V$5)+COUNTIF($F109:$F109,V$5)+COUNTIF($F115:$F115,V$5)+COUNTIF(#REF!,V$5)+COUNTIF($F157:$F158,V$5)</f>
        <v>#REF!</v>
      </c>
      <c r="W194" s="725" t="e">
        <f>COUNTIF($F11:$F42,W$5)+COUNTIF($F46:$F81,W$5)+COUNTIF($F84:$F86,W$5)+COUNTIF($F89:$F89,W$5)+COUNTIF($F100:$F100,W$5)+COUNTIF($F109:$F109,W$5)+COUNTIF($F115:$F115,W$5)+COUNTIF(#REF!,W$5)+COUNTIF($F157:$F158,W$5)</f>
        <v>#REF!</v>
      </c>
      <c r="X194" s="715" t="e">
        <f>COUNTIF($F11:$F42,X$5)+COUNTIF($F46:$F81,X$5)+COUNTIF($F84:$F86,X$5)+COUNTIF($F89:$F89,X$5)+COUNTIF($F100:$F100,X$5)+COUNTIF($F109:$F109,X$5)+COUNTIF($F115:$F115,X$5)+COUNTIF(#REF!,X$5)+COUNTIF($F157:$F158,X$5)</f>
        <v>#REF!</v>
      </c>
      <c r="AA194" s="133"/>
      <c r="AB194" s="133"/>
      <c r="AC194" s="133"/>
      <c r="AD194" s="133"/>
      <c r="AE194" s="133"/>
      <c r="AF194" s="133"/>
      <c r="AG194" s="133"/>
      <c r="AH194" s="133"/>
      <c r="AI194" s="133"/>
      <c r="AJ194" s="133"/>
      <c r="AK194" s="133"/>
      <c r="AL194" s="133"/>
    </row>
    <row r="195" spans="1:38" s="54" customFormat="1" ht="2.25" customHeight="1" hidden="1" thickBot="1">
      <c r="A195" s="1166" t="s">
        <v>60</v>
      </c>
      <c r="B195" s="1167"/>
      <c r="C195" s="1167"/>
      <c r="D195" s="1167"/>
      <c r="E195" s="1167"/>
      <c r="F195" s="1167"/>
      <c r="G195" s="1167"/>
      <c r="H195" s="1167"/>
      <c r="I195" s="1167"/>
      <c r="J195" s="1167"/>
      <c r="K195" s="1167"/>
      <c r="L195" s="1167"/>
      <c r="M195" s="1168"/>
      <c r="N195" s="1169" t="s">
        <v>59</v>
      </c>
      <c r="O195" s="1170"/>
      <c r="P195" s="1171"/>
      <c r="Q195" s="1174" t="e">
        <f>G91/G189*100</f>
        <v>#REF!</v>
      </c>
      <c r="R195" s="1170"/>
      <c r="S195" s="1171"/>
      <c r="T195" s="1174" t="s">
        <v>3</v>
      </c>
      <c r="U195" s="1170"/>
      <c r="V195" s="1171"/>
      <c r="W195" s="1169" t="e">
        <f>(G123+#REF!)/G189*100</f>
        <v>#REF!</v>
      </c>
      <c r="X195" s="1170"/>
      <c r="AA195" s="133"/>
      <c r="AB195" s="133"/>
      <c r="AC195" s="133"/>
      <c r="AD195" s="133"/>
      <c r="AE195" s="133"/>
      <c r="AF195" s="133"/>
      <c r="AG195" s="133"/>
      <c r="AH195" s="133"/>
      <c r="AI195" s="133"/>
      <c r="AJ195" s="133"/>
      <c r="AK195" s="133"/>
      <c r="AL195" s="133"/>
    </row>
    <row r="196" spans="1:40" ht="12.75" customHeight="1" hidden="1" thickBot="1">
      <c r="A196" s="522"/>
      <c r="B196" s="523"/>
      <c r="C196" s="523"/>
      <c r="D196" s="523"/>
      <c r="E196" s="523"/>
      <c r="F196" s="523"/>
      <c r="G196" s="524"/>
      <c r="H196" s="525"/>
      <c r="I196" s="525"/>
      <c r="J196" s="525"/>
      <c r="K196" s="525"/>
      <c r="L196" s="525"/>
      <c r="M196" s="525"/>
      <c r="N196" s="1151" t="e">
        <f>AB189</f>
        <v>#REF!</v>
      </c>
      <c r="O196" s="1152"/>
      <c r="P196" s="1153"/>
      <c r="Q196" s="1151" t="e">
        <f>AE189</f>
        <v>#REF!</v>
      </c>
      <c r="R196" s="1172"/>
      <c r="S196" s="1173"/>
      <c r="T196" s="1151" t="e">
        <f>AH189</f>
        <v>#REF!</v>
      </c>
      <c r="U196" s="1152"/>
      <c r="V196" s="1153"/>
      <c r="W196" s="1151" t="e">
        <f>AK189</f>
        <v>#REF!</v>
      </c>
      <c r="X196" s="1152"/>
      <c r="Y196" s="78"/>
      <c r="Z196" s="78"/>
      <c r="AA196" s="469"/>
      <c r="AB196" s="469"/>
      <c r="AC196" s="469"/>
      <c r="AD196" s="133"/>
      <c r="AE196" s="133"/>
      <c r="AF196" s="133"/>
      <c r="AG196" s="133"/>
      <c r="AH196" s="133"/>
      <c r="AI196" s="133"/>
      <c r="AJ196" s="133"/>
      <c r="AK196" s="133"/>
      <c r="AL196" s="133"/>
      <c r="AM196" s="54"/>
      <c r="AN196" s="54"/>
    </row>
    <row r="197" spans="1:39" s="777" customFormat="1" ht="26.25" customHeight="1" thickBot="1">
      <c r="A197" s="1157" t="s">
        <v>316</v>
      </c>
      <c r="B197" s="1158"/>
      <c r="C197" s="1158"/>
      <c r="D197" s="1158"/>
      <c r="E197" s="1158"/>
      <c r="F197" s="1159"/>
      <c r="G197" s="530">
        <f>G91+G123+G159</f>
        <v>240</v>
      </c>
      <c r="H197" s="531">
        <f aca="true" t="shared" si="78" ref="H197:M197">H91+H123+H159</f>
        <v>7200</v>
      </c>
      <c r="I197" s="531">
        <f t="shared" si="78"/>
        <v>2856</v>
      </c>
      <c r="J197" s="531">
        <f t="shared" si="78"/>
        <v>1370</v>
      </c>
      <c r="K197" s="531">
        <f t="shared" si="78"/>
        <v>498</v>
      </c>
      <c r="L197" s="531">
        <f t="shared" si="78"/>
        <v>963</v>
      </c>
      <c r="M197" s="531">
        <f t="shared" si="78"/>
        <v>4344</v>
      </c>
      <c r="N197" s="702">
        <f aca="true" t="shared" si="79" ref="N197:X197">N91+N123+N159</f>
        <v>26</v>
      </c>
      <c r="O197" s="702">
        <f t="shared" si="79"/>
        <v>23</v>
      </c>
      <c r="P197" s="702">
        <f t="shared" si="79"/>
        <v>26</v>
      </c>
      <c r="Q197" s="702">
        <f t="shared" si="79"/>
        <v>20</v>
      </c>
      <c r="R197" s="702">
        <f t="shared" si="79"/>
        <v>21</v>
      </c>
      <c r="S197" s="702">
        <f t="shared" si="79"/>
        <v>23</v>
      </c>
      <c r="T197" s="702">
        <f t="shared" si="79"/>
        <v>23</v>
      </c>
      <c r="U197" s="702">
        <f t="shared" si="79"/>
        <v>26</v>
      </c>
      <c r="V197" s="702">
        <f t="shared" si="79"/>
        <v>24</v>
      </c>
      <c r="W197" s="702">
        <f t="shared" si="79"/>
        <v>23</v>
      </c>
      <c r="X197" s="702">
        <f t="shared" si="79"/>
        <v>15</v>
      </c>
      <c r="Z197" s="778"/>
      <c r="AA197" s="779" t="s">
        <v>43</v>
      </c>
      <c r="AB197" s="780" t="e">
        <f>AB44+AB83+AB92+#REF!</f>
        <v>#REF!</v>
      </c>
      <c r="AC197" s="779"/>
      <c r="AD197" s="779" t="s">
        <v>44</v>
      </c>
      <c r="AE197" s="780" t="e">
        <f>AE44+AE83+AE92+AE124+#REF!</f>
        <v>#REF!</v>
      </c>
      <c r="AF197" s="779"/>
      <c r="AG197" s="779" t="s">
        <v>45</v>
      </c>
      <c r="AH197" s="780" t="e">
        <f>AH44+AH83+AH92+AH124+#REF!</f>
        <v>#REF!</v>
      </c>
      <c r="AI197" s="779"/>
      <c r="AJ197" s="779" t="s">
        <v>46</v>
      </c>
      <c r="AK197" s="780" t="e">
        <f>AK44+AK83+AK92+AK124+#REF!</f>
        <v>#REF!</v>
      </c>
      <c r="AL197" s="779"/>
      <c r="AM197" s="781" t="e">
        <f>AB197+AE197+AH197+AK197</f>
        <v>#REF!</v>
      </c>
    </row>
    <row r="198" spans="1:38" s="777" customFormat="1" ht="21" customHeight="1" thickBot="1">
      <c r="A198" s="1160" t="s">
        <v>51</v>
      </c>
      <c r="B198" s="1161"/>
      <c r="C198" s="1161"/>
      <c r="D198" s="1161"/>
      <c r="E198" s="1161"/>
      <c r="F198" s="1161"/>
      <c r="G198" s="1161"/>
      <c r="H198" s="1161"/>
      <c r="I198" s="1161"/>
      <c r="J198" s="1161"/>
      <c r="K198" s="1161"/>
      <c r="L198" s="1161"/>
      <c r="M198" s="1162"/>
      <c r="N198" s="104">
        <f>N197</f>
        <v>26</v>
      </c>
      <c r="O198" s="713">
        <f aca="true" t="shared" si="80" ref="O198:X198">O197</f>
        <v>23</v>
      </c>
      <c r="P198" s="703">
        <f t="shared" si="80"/>
        <v>26</v>
      </c>
      <c r="Q198" s="104">
        <f t="shared" si="80"/>
        <v>20</v>
      </c>
      <c r="R198" s="713">
        <f t="shared" si="80"/>
        <v>21</v>
      </c>
      <c r="S198" s="703">
        <f t="shared" si="80"/>
        <v>23</v>
      </c>
      <c r="T198" s="104">
        <f t="shared" si="80"/>
        <v>23</v>
      </c>
      <c r="U198" s="713">
        <f t="shared" si="80"/>
        <v>26</v>
      </c>
      <c r="V198" s="703">
        <f t="shared" si="80"/>
        <v>24</v>
      </c>
      <c r="W198" s="104">
        <f t="shared" si="80"/>
        <v>23</v>
      </c>
      <c r="X198" s="713">
        <f t="shared" si="80"/>
        <v>15</v>
      </c>
      <c r="Y198" s="782"/>
      <c r="Z198" s="782"/>
      <c r="AA198" s="783"/>
      <c r="AB198" s="783"/>
      <c r="AC198" s="783"/>
      <c r="AD198" s="779"/>
      <c r="AE198" s="779"/>
      <c r="AF198" s="779"/>
      <c r="AG198" s="779"/>
      <c r="AH198" s="779"/>
      <c r="AI198" s="779"/>
      <c r="AJ198" s="779"/>
      <c r="AK198" s="779"/>
      <c r="AL198" s="779"/>
    </row>
    <row r="199" spans="1:38" s="777" customFormat="1" ht="20.25" customHeight="1" thickBot="1">
      <c r="A199" s="1163" t="s">
        <v>52</v>
      </c>
      <c r="B199" s="1164"/>
      <c r="C199" s="1164"/>
      <c r="D199" s="1164"/>
      <c r="E199" s="1164"/>
      <c r="F199" s="1164"/>
      <c r="G199" s="1164"/>
      <c r="H199" s="1164"/>
      <c r="I199" s="1164"/>
      <c r="J199" s="1164"/>
      <c r="K199" s="1164"/>
      <c r="L199" s="1164"/>
      <c r="M199" s="1164"/>
      <c r="N199" s="104">
        <f>COUNTIF($C11:$C42,N$5)+COUNTIF($C46:$C81,N$5)+COUNTIF($C84:$C86,N$5)+COUNTIF($C89:$C89,N$5)+COUNTIF($C100:$C100,N$5)+COUNTIF($C109:$C109,N$5)+COUNTIF($C115:$C115,N$5)+COUNTIF($C127:$C147,N$5)</f>
        <v>3</v>
      </c>
      <c r="O199" s="713">
        <f>COUNTIF($C11:$C42,O$5)+COUNTIF($C46:$C81,O$5)+COUNTIF($C84:$C86,O$5)+COUNTIF($C89:$C89,O$5)+COUNTIF($C100:$C100,O$5)+COUNTIF($C109:$C109,O$5)+COUNTIF($C115:$C115,O$5)+COUNTIF($C127:$C147,O$5)</f>
        <v>0</v>
      </c>
      <c r="P199" s="836">
        <f>COUNTIF($C11:$C42,P$5)+COUNTIF($C46:$C81,P$5)+COUNTIF($C84:$C86,P$5)+COUNTIF($C89:$C89,P$5)+COUNTIF($C100:$C100,P$5)+COUNTIF($C109:$C109,P$5)+COUNTIF($C115:$C115,P$5)+COUNTIF($C127:$C147,P$5)</f>
        <v>4</v>
      </c>
      <c r="Q199" s="104">
        <f>COUNTIF($C11:$C42,Q$5)+COUNTIF($C46:$C81,Q$5)+COUNTIF($C84:$C86,Q$5)+COUNTIF($C89:$C89,Q$5)+COUNTIF($C100:$C100,Q$5)+COUNTIF($C109:$C109,Q$5)+COUNTIF($C115:$C115,Q$5)+COUNTIF($C127:$C147,Q$5)</f>
        <v>3</v>
      </c>
      <c r="R199" s="713">
        <v>1</v>
      </c>
      <c r="S199" s="703">
        <f>COUNTIF($C11:$C42,S$5)+COUNTIF($C46:$C81,S$5)+COUNTIF($C84:$C86,S$5)+COUNTIF($C89:$C89,S$5)+COUNTIF($C100:$C100,S$5)+COUNTIF($C109:$C109,S$5)+COUNTIF($C115:$C115,S$5)+COUNTIF($C127:$C147,S$5)</f>
        <v>3</v>
      </c>
      <c r="T199" s="837">
        <v>1</v>
      </c>
      <c r="U199" s="713">
        <f>COUNTIF($C11:$C42,U$5)+COUNTIF($C46:$C81,U$5)+COUNTIF($C84:$C86,U$5)+COUNTIF($C89:$C89,U$5)+COUNTIF($C100:$C100,U$5)+COUNTIF($C109:$C109,U$5)+COUNTIF($C115:$C115,U$5)+COUNTIF($C127:$C147,U$5)</f>
        <v>1</v>
      </c>
      <c r="V199" s="836">
        <f>COUNTIF($C11:$C42,V$5)+COUNTIF($C46:$C81,V$5)+COUNTIF($C84:$C86,V$5)+COUNTIF($C89:$C89,V$5)+COUNTIF($C100:$C100,V$5)+COUNTIF($C109:$C109,V$5)+COUNTIF($C115:$C115,V$5)+COUNTIF($C127:$C147,V$5)</f>
        <v>3</v>
      </c>
      <c r="W199" s="104">
        <f>COUNTIF($C11:$C42,W$5)+COUNTIF($C46:$C81,W$5)+COUNTIF($C84:$C86,W$5)+COUNTIF($C89:$C89,W$5)+COUNTIF($C100:$C100,W$5)+COUNTIF($C109:$C109,W$5)+COUNTIF($C115:$C115,W$5)+COUNTIF($C127:$C147,W$5)</f>
        <v>3</v>
      </c>
      <c r="X199" s="713">
        <f>COUNTIF($C11:$C42,X$5)+COUNTIF($C46:$C81,X$5)+COUNTIF($C84:$C86,X$5)+COUNTIF($C89:$C89,X$5)+COUNTIF($C100:$C100,X$5)+COUNTIF($C109:$C109,X$5)+COUNTIF($C115:$C115,X$5)+COUNTIF($C127:$C147,X$5)</f>
        <v>1</v>
      </c>
      <c r="AA199" s="779"/>
      <c r="AB199" s="779"/>
      <c r="AC199" s="779"/>
      <c r="AD199" s="779"/>
      <c r="AE199" s="779"/>
      <c r="AF199" s="779"/>
      <c r="AG199" s="779"/>
      <c r="AH199" s="779"/>
      <c r="AI199" s="779"/>
      <c r="AJ199" s="779"/>
      <c r="AK199" s="779"/>
      <c r="AL199" s="779"/>
    </row>
    <row r="200" spans="1:38" s="777" customFormat="1" ht="22.5" customHeight="1" thickBot="1">
      <c r="A200" s="1163" t="s">
        <v>53</v>
      </c>
      <c r="B200" s="1164"/>
      <c r="C200" s="1164"/>
      <c r="D200" s="1164"/>
      <c r="E200" s="1164"/>
      <c r="F200" s="1164"/>
      <c r="G200" s="1164"/>
      <c r="H200" s="1164"/>
      <c r="I200" s="1164"/>
      <c r="J200" s="1164"/>
      <c r="K200" s="1164"/>
      <c r="L200" s="1164"/>
      <c r="M200" s="1164"/>
      <c r="N200" s="102">
        <f>COUNTIF($D11:$D42,N$5)+COUNTIF($D46:$D81,N$5)+COUNTIF($D84:$D86,N$5)+COUNTIF($D89:$D89,N$5)+COUNTIF($D100:$D100,N$5)+COUNTIF($D109:$D109,N$5)+COUNTIF($D115:$D115,N$5)+COUNTIF($D127:$D147,N$5)</f>
        <v>5</v>
      </c>
      <c r="O200" s="838">
        <v>0</v>
      </c>
      <c r="P200" s="704">
        <f>COUNTIF($D11:$D42,P$5)+COUNTIF($D46:$D81,P$5)+COUNTIF($D84:$D86,P$5)+COUNTIF($D89:$D89,P$5)+COUNTIF($D100:$D100,P$5)+COUNTIF($D109:$D109,P$5)+COUNTIF($D115:$D115,P$5)+COUNTIF($D127:$D147,P$5)</f>
        <v>3</v>
      </c>
      <c r="Q200" s="102">
        <f>COUNTIF($D11:$D42,Q$5)+COUNTIF($D46:$D81,Q$5)+COUNTIF($D84:$D86,Q$5)+COUNTIF($D89:$D89,Q$5)+COUNTIF($D100:$D100,Q$5)+COUNTIF($D109:$D109,Q$5)+COUNTIF($D115:$D115,Q$5)+COUNTIF($D127:$D147,Q$5)</f>
        <v>4</v>
      </c>
      <c r="R200" s="122">
        <v>2</v>
      </c>
      <c r="S200" s="123">
        <v>4</v>
      </c>
      <c r="T200" s="828">
        <f>COUNTIF($D11:$D42,T$5)+COUNTIF($D46:$D81,T$5)+COUNTIF($D84:$D86,T$5)+COUNTIF($D89:$D89,T$5)+COUNTIF($D100:$D100,T$5)+COUNTIF($D109:$D109,T$5)+COUNTIF($D115:$D115,T$5)+COUNTIF($D127:$D147,T$5)</f>
        <v>4</v>
      </c>
      <c r="U200" s="122">
        <f>COUNTIF($D11:$D42,U$5)+COUNTIF($D46:$D81,U$5)+COUNTIF($D84:$D86,U$5)+COUNTIF($D89:$D89,U$5)+COUNTIF($D100:$D100,U$5)+COUNTIF($D109:$D109,U$5)+COUNTIF($D115:$D115,U$5)+COUNTIF($D127:$D147,U$5)</f>
        <v>1</v>
      </c>
      <c r="V200" s="704">
        <v>4</v>
      </c>
      <c r="W200" s="102">
        <f>COUNTIF($D11:$D42,W$5)+COUNTIF($D46:$D81,W$5)+COUNTIF($D84:$D86,W$5)+COUNTIF($D89:$D89,W$5)+COUNTIF($D100:$D100,W$5)+COUNTIF($D109:$D109,W$5)+COUNTIF($D115:$D115,W$5)+COUNTIF($D127:$D147,W$5)</f>
        <v>5</v>
      </c>
      <c r="X200" s="122">
        <f>COUNTIF($D11:$D42,X$5)+COUNTIF($D46:$D81,X$5)+COUNTIF($D84:$D86,X$5)+COUNTIF($D89:$D89,X$5)+COUNTIF($D100:$D100,X$5)+COUNTIF($D109:$D109,X$5)+COUNTIF($D115:$D115,X$5)+COUNTIF($D127:$D147,X$5)</f>
        <v>3</v>
      </c>
      <c r="AA200" s="779"/>
      <c r="AB200" s="779"/>
      <c r="AC200" s="779"/>
      <c r="AD200" s="779"/>
      <c r="AE200" s="779"/>
      <c r="AF200" s="779"/>
      <c r="AG200" s="779"/>
      <c r="AH200" s="779"/>
      <c r="AI200" s="779"/>
      <c r="AJ200" s="779"/>
      <c r="AK200" s="779"/>
      <c r="AL200" s="779"/>
    </row>
    <row r="201" spans="1:38" s="777" customFormat="1" ht="24.75" customHeight="1" thickBot="1">
      <c r="A201" s="1163" t="s">
        <v>54</v>
      </c>
      <c r="B201" s="1164"/>
      <c r="C201" s="1164"/>
      <c r="D201" s="1164"/>
      <c r="E201" s="1164"/>
      <c r="F201" s="1164"/>
      <c r="G201" s="1164"/>
      <c r="H201" s="1164"/>
      <c r="I201" s="1164"/>
      <c r="J201" s="1164"/>
      <c r="K201" s="1164"/>
      <c r="L201" s="1164"/>
      <c r="M201" s="1164"/>
      <c r="N201" s="839">
        <f aca="true" t="shared" si="81" ref="N201:X201">COUNTIF($E11:$E42,N$5)+COUNTIF($E46:$E81,N$5)+COUNTIF($E84:$E86,N$5)+COUNTIF($E89:$E89,N$5)+COUNTIF($E100:$E100,N$5)+COUNTIF($E109:$E109,N$5)+COUNTIF($E115:$E115,N$5)+COUNTIF($E127:$E147,N$5)</f>
        <v>0</v>
      </c>
      <c r="O201" s="838">
        <f t="shared" si="81"/>
        <v>0</v>
      </c>
      <c r="P201" s="840">
        <f t="shared" si="81"/>
        <v>0</v>
      </c>
      <c r="Q201" s="839">
        <f t="shared" si="81"/>
        <v>0</v>
      </c>
      <c r="R201" s="838">
        <f t="shared" si="81"/>
        <v>0</v>
      </c>
      <c r="S201" s="841">
        <f t="shared" si="81"/>
        <v>0</v>
      </c>
      <c r="T201" s="842">
        <f t="shared" si="81"/>
        <v>0</v>
      </c>
      <c r="U201" s="838">
        <f t="shared" si="81"/>
        <v>0</v>
      </c>
      <c r="V201" s="840">
        <f t="shared" si="81"/>
        <v>1</v>
      </c>
      <c r="W201" s="839">
        <f t="shared" si="81"/>
        <v>1</v>
      </c>
      <c r="X201" s="838">
        <f t="shared" si="81"/>
        <v>0</v>
      </c>
      <c r="AA201" s="779"/>
      <c r="AB201" s="779"/>
      <c r="AC201" s="779"/>
      <c r="AD201" s="779"/>
      <c r="AE201" s="779"/>
      <c r="AF201" s="779"/>
      <c r="AG201" s="779"/>
      <c r="AH201" s="779"/>
      <c r="AI201" s="779"/>
      <c r="AJ201" s="779"/>
      <c r="AK201" s="779"/>
      <c r="AL201" s="779"/>
    </row>
    <row r="202" spans="1:38" s="777" customFormat="1" ht="21.75" customHeight="1" thickBot="1">
      <c r="A202" s="1163" t="s">
        <v>55</v>
      </c>
      <c r="B202" s="1164"/>
      <c r="C202" s="1164"/>
      <c r="D202" s="1164"/>
      <c r="E202" s="1164"/>
      <c r="F202" s="1164"/>
      <c r="G202" s="1164"/>
      <c r="H202" s="1164"/>
      <c r="I202" s="1164"/>
      <c r="J202" s="1164"/>
      <c r="K202" s="1164"/>
      <c r="L202" s="1164"/>
      <c r="M202" s="1164"/>
      <c r="N202" s="843">
        <f aca="true" t="shared" si="82" ref="N202:X202">COUNTIF($F11:$F42,N$5)+COUNTIF($F46:$F81,N$5)+COUNTIF($F84:$F86,N$5)+COUNTIF($F89:$F89,N$5)+COUNTIF($F100:$F100,N$5)+COUNTIF($F109:$F109,N$5)+COUNTIF($F115:$F115,N$5)+COUNTIF($F127:$F147,N$5)</f>
        <v>0</v>
      </c>
      <c r="O202" s="844">
        <f t="shared" si="82"/>
        <v>0</v>
      </c>
      <c r="P202" s="845">
        <f t="shared" si="82"/>
        <v>0</v>
      </c>
      <c r="Q202" s="843">
        <f t="shared" si="82"/>
        <v>0</v>
      </c>
      <c r="R202" s="844">
        <f t="shared" si="82"/>
        <v>0</v>
      </c>
      <c r="S202" s="846">
        <f t="shared" si="82"/>
        <v>0</v>
      </c>
      <c r="T202" s="847">
        <f t="shared" si="82"/>
        <v>0</v>
      </c>
      <c r="U202" s="844">
        <f t="shared" si="82"/>
        <v>0</v>
      </c>
      <c r="V202" s="845">
        <f t="shared" si="82"/>
        <v>0</v>
      </c>
      <c r="W202" s="843">
        <f t="shared" si="82"/>
        <v>0</v>
      </c>
      <c r="X202" s="844">
        <f t="shared" si="82"/>
        <v>0</v>
      </c>
      <c r="AA202" s="779"/>
      <c r="AB202" s="779"/>
      <c r="AC202" s="779"/>
      <c r="AD202" s="779"/>
      <c r="AE202" s="779"/>
      <c r="AF202" s="779"/>
      <c r="AG202" s="779"/>
      <c r="AH202" s="779"/>
      <c r="AI202" s="779"/>
      <c r="AJ202" s="779"/>
      <c r="AK202" s="779"/>
      <c r="AL202" s="779"/>
    </row>
    <row r="203" spans="1:38" s="777" customFormat="1" ht="25.5" customHeight="1" thickBot="1">
      <c r="A203" s="1166" t="s">
        <v>60</v>
      </c>
      <c r="B203" s="1167"/>
      <c r="C203" s="1167"/>
      <c r="D203" s="1167"/>
      <c r="E203" s="1167"/>
      <c r="F203" s="1167"/>
      <c r="G203" s="1167"/>
      <c r="H203" s="1167"/>
      <c r="I203" s="1167"/>
      <c r="J203" s="1167"/>
      <c r="K203" s="1167"/>
      <c r="L203" s="1167"/>
      <c r="M203" s="1168"/>
      <c r="N203" s="1169" t="s">
        <v>59</v>
      </c>
      <c r="O203" s="1170"/>
      <c r="P203" s="1171"/>
      <c r="Q203" s="1174">
        <f>G91/G197*100</f>
        <v>73.33333333333333</v>
      </c>
      <c r="R203" s="1170"/>
      <c r="S203" s="1171"/>
      <c r="T203" s="1174" t="s">
        <v>3</v>
      </c>
      <c r="U203" s="1170"/>
      <c r="V203" s="1171"/>
      <c r="W203" s="1169">
        <f>(G123+G159)/G197*100</f>
        <v>26.666666666666668</v>
      </c>
      <c r="X203" s="1170"/>
      <c r="AA203" s="779"/>
      <c r="AB203" s="779"/>
      <c r="AC203" s="779"/>
      <c r="AD203" s="779"/>
      <c r="AE203" s="779"/>
      <c r="AF203" s="779"/>
      <c r="AG203" s="779"/>
      <c r="AH203" s="779"/>
      <c r="AI203" s="779"/>
      <c r="AJ203" s="779"/>
      <c r="AK203" s="779"/>
      <c r="AL203" s="779"/>
    </row>
    <row r="204" spans="1:40" ht="1.5" customHeight="1" thickBot="1">
      <c r="A204" s="564"/>
      <c r="B204" s="523"/>
      <c r="C204" s="523"/>
      <c r="D204" s="523"/>
      <c r="E204" s="523"/>
      <c r="F204" s="523"/>
      <c r="G204" s="524"/>
      <c r="H204" s="525"/>
      <c r="I204" s="525"/>
      <c r="J204" s="525"/>
      <c r="K204" s="525"/>
      <c r="L204" s="525"/>
      <c r="M204" s="525"/>
      <c r="N204" s="1151">
        <f>G12+G13+G14+G17+G18+G22+G23+G24+G25+G28+G29+G30+G32+G33+G34+G36+G39+G40+G42+G65+G19</f>
        <v>60</v>
      </c>
      <c r="O204" s="1152"/>
      <c r="P204" s="1153"/>
      <c r="Q204" s="1151" t="e">
        <f>G20+G26+G37+G41+G51+G60+G61+G62+G68+G84+G100+G70+#REF!+#REF!+G127+G55+G74+G75+G46+#REF!</f>
        <v>#REF!</v>
      </c>
      <c r="R204" s="1152"/>
      <c r="S204" s="1153"/>
      <c r="T204" s="1151" t="e">
        <f>G52+G53+G54+G63+G71+G72+G109+G115+#REF!+#REF!+G146+G85+G139+G79+G80+#REF!+#REF!+G144+G130+G132</f>
        <v>#REF!</v>
      </c>
      <c r="U204" s="1152"/>
      <c r="V204" s="1153"/>
      <c r="W204" s="1151" t="e">
        <f>G15+G58+G66+G67+G76+G86+G89+G140+G143+#REF!+G147+G77+G81+G145</f>
        <v>#REF!</v>
      </c>
      <c r="X204" s="1152"/>
      <c r="Y204" s="78"/>
      <c r="Z204" s="78"/>
      <c r="AA204" s="469"/>
      <c r="AB204" s="469"/>
      <c r="AC204" s="469"/>
      <c r="AD204" s="133"/>
      <c r="AE204" s="133"/>
      <c r="AF204" s="133"/>
      <c r="AG204" s="133"/>
      <c r="AH204" s="133"/>
      <c r="AI204" s="133"/>
      <c r="AJ204" s="133"/>
      <c r="AK204" s="133"/>
      <c r="AL204" s="133"/>
      <c r="AM204" s="54"/>
      <c r="AN204" s="54"/>
    </row>
    <row r="205" spans="1:38" s="54" customFormat="1" ht="16.5" customHeight="1" thickBot="1">
      <c r="A205" s="566"/>
      <c r="B205" s="252"/>
      <c r="C205" s="252"/>
      <c r="D205" s="252"/>
      <c r="E205" s="252"/>
      <c r="F205" s="252"/>
      <c r="G205" s="252"/>
      <c r="H205" s="252"/>
      <c r="I205" s="252"/>
      <c r="J205" s="252"/>
      <c r="K205" s="252"/>
      <c r="L205" s="252"/>
      <c r="M205" s="252"/>
      <c r="N205" s="219"/>
      <c r="O205" s="219"/>
      <c r="P205" s="358"/>
      <c r="Q205" s="219"/>
      <c r="R205" s="219"/>
      <c r="S205" s="219"/>
      <c r="T205" s="357"/>
      <c r="U205" s="219"/>
      <c r="V205" s="358"/>
      <c r="W205" s="219"/>
      <c r="X205" s="219"/>
      <c r="AA205" s="463"/>
      <c r="AB205" s="463"/>
      <c r="AC205" s="463"/>
      <c r="AD205" s="463"/>
      <c r="AE205" s="463"/>
      <c r="AF205" s="463"/>
      <c r="AG205" s="463"/>
      <c r="AH205" s="463"/>
      <c r="AI205" s="463"/>
      <c r="AJ205" s="463"/>
      <c r="AK205" s="463"/>
      <c r="AL205" s="463"/>
    </row>
    <row r="206" spans="1:38" s="54" customFormat="1" ht="15.75">
      <c r="A206" s="471">
        <v>1</v>
      </c>
      <c r="B206" s="476" t="s">
        <v>108</v>
      </c>
      <c r="C206" s="475"/>
      <c r="D206" s="472"/>
      <c r="E206" s="472"/>
      <c r="F206" s="477"/>
      <c r="G206" s="479">
        <f>G207+G208</f>
        <v>13</v>
      </c>
      <c r="H206" s="479">
        <f aca="true" t="shared" si="83" ref="H206:M206">H207+H208</f>
        <v>390</v>
      </c>
      <c r="I206" s="478">
        <f t="shared" si="83"/>
        <v>264</v>
      </c>
      <c r="J206" s="473">
        <f t="shared" si="83"/>
        <v>4</v>
      </c>
      <c r="K206" s="473">
        <f t="shared" si="83"/>
        <v>0</v>
      </c>
      <c r="L206" s="473">
        <f t="shared" si="83"/>
        <v>260</v>
      </c>
      <c r="M206" s="480">
        <f t="shared" si="83"/>
        <v>126</v>
      </c>
      <c r="N206" s="483"/>
      <c r="O206" s="474"/>
      <c r="P206" s="299"/>
      <c r="Q206" s="482"/>
      <c r="R206" s="474"/>
      <c r="S206" s="484"/>
      <c r="T206" s="483"/>
      <c r="U206" s="474"/>
      <c r="V206" s="299"/>
      <c r="W206" s="483"/>
      <c r="X206" s="474"/>
      <c r="AA206" s="133"/>
      <c r="AB206" s="133"/>
      <c r="AC206" s="133"/>
      <c r="AD206" s="133"/>
      <c r="AE206" s="133"/>
      <c r="AF206" s="133"/>
      <c r="AG206" s="133"/>
      <c r="AH206" s="133"/>
      <c r="AI206" s="133"/>
      <c r="AJ206" s="133"/>
      <c r="AK206" s="133"/>
      <c r="AL206" s="133"/>
    </row>
    <row r="207" spans="1:202" s="133" customFormat="1" ht="31.5">
      <c r="A207" s="395" t="s">
        <v>225</v>
      </c>
      <c r="B207" s="174" t="s">
        <v>108</v>
      </c>
      <c r="C207" s="306"/>
      <c r="D207" s="176" t="s">
        <v>217</v>
      </c>
      <c r="E207" s="176"/>
      <c r="F207" s="182"/>
      <c r="G207" s="108">
        <v>7</v>
      </c>
      <c r="H207" s="317">
        <f>G207*30</f>
        <v>210</v>
      </c>
      <c r="I207" s="183">
        <f>L207+J207</f>
        <v>132</v>
      </c>
      <c r="J207" s="176">
        <v>4</v>
      </c>
      <c r="K207" s="176"/>
      <c r="L207" s="176">
        <v>128</v>
      </c>
      <c r="M207" s="481">
        <f>H207-I207</f>
        <v>78</v>
      </c>
      <c r="N207" s="180">
        <v>4</v>
      </c>
      <c r="O207" s="181">
        <v>4</v>
      </c>
      <c r="P207" s="177">
        <v>4</v>
      </c>
      <c r="Q207" s="183"/>
      <c r="R207" s="181"/>
      <c r="S207" s="182"/>
      <c r="T207" s="180"/>
      <c r="U207" s="181"/>
      <c r="V207" s="177"/>
      <c r="W207" s="180"/>
      <c r="X207" s="182"/>
      <c r="Y207" s="54"/>
      <c r="Z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DT207" s="54"/>
      <c r="DU207" s="54"/>
      <c r="DV207" s="54"/>
      <c r="DW207" s="54"/>
      <c r="DX207" s="54"/>
      <c r="DY207" s="54"/>
      <c r="DZ207" s="54"/>
      <c r="EA207" s="54"/>
      <c r="EB207" s="54"/>
      <c r="EC207" s="54"/>
      <c r="ED207" s="54"/>
      <c r="EE207" s="54"/>
      <c r="EF207" s="54"/>
      <c r="EG207" s="54"/>
      <c r="EH207" s="54"/>
      <c r="EI207" s="54"/>
      <c r="EJ207" s="54"/>
      <c r="EK207" s="54"/>
      <c r="EL207" s="54"/>
      <c r="EM207" s="54"/>
      <c r="EN207" s="54"/>
      <c r="EO207" s="54"/>
      <c r="EP207" s="54"/>
      <c r="EQ207" s="54"/>
      <c r="ER207" s="54"/>
      <c r="ES207" s="54"/>
      <c r="ET207" s="54"/>
      <c r="EU207" s="54"/>
      <c r="EV207" s="54"/>
      <c r="EW207" s="54"/>
      <c r="EX207" s="54"/>
      <c r="EY207" s="54"/>
      <c r="EZ207" s="54"/>
      <c r="FA207" s="54"/>
      <c r="FB207" s="54"/>
      <c r="FC207" s="54"/>
      <c r="FD207" s="54"/>
      <c r="FE207" s="54"/>
      <c r="FF207" s="54"/>
      <c r="FG207" s="54"/>
      <c r="FH207" s="54"/>
      <c r="FI207" s="54"/>
      <c r="FJ207" s="54"/>
      <c r="FK207" s="54"/>
      <c r="FL207" s="54"/>
      <c r="FM207" s="54"/>
      <c r="FN207" s="54"/>
      <c r="FO207" s="54"/>
      <c r="FP207" s="54"/>
      <c r="FQ207" s="54"/>
      <c r="FR207" s="54"/>
      <c r="FS207" s="54"/>
      <c r="FT207" s="54"/>
      <c r="FU207" s="54"/>
      <c r="FV207" s="54"/>
      <c r="FW207" s="54"/>
      <c r="FX207" s="54"/>
      <c r="FY207" s="54"/>
      <c r="FZ207" s="54"/>
      <c r="GA207" s="54"/>
      <c r="GB207" s="54"/>
      <c r="GC207" s="54"/>
      <c r="GD207" s="54"/>
      <c r="GE207" s="54"/>
      <c r="GF207" s="54"/>
      <c r="GG207" s="54"/>
      <c r="GH207" s="54"/>
      <c r="GI207" s="54"/>
      <c r="GJ207" s="54"/>
      <c r="GK207" s="54"/>
      <c r="GL207" s="54"/>
      <c r="GM207" s="54"/>
      <c r="GN207" s="54"/>
      <c r="GO207" s="54"/>
      <c r="GP207" s="54"/>
      <c r="GQ207" s="54"/>
      <c r="GR207" s="54"/>
      <c r="GS207" s="54"/>
      <c r="GT207" s="54"/>
    </row>
    <row r="208" spans="1:202" s="133" customFormat="1" ht="31.5">
      <c r="A208" s="395" t="s">
        <v>226</v>
      </c>
      <c r="B208" s="174" t="s">
        <v>108</v>
      </c>
      <c r="C208" s="306"/>
      <c r="D208" s="176" t="s">
        <v>218</v>
      </c>
      <c r="E208" s="176"/>
      <c r="F208" s="182"/>
      <c r="G208" s="108">
        <v>6</v>
      </c>
      <c r="H208" s="317">
        <f>G208*30</f>
        <v>180</v>
      </c>
      <c r="I208" s="183">
        <f>L208+J208</f>
        <v>132</v>
      </c>
      <c r="J208" s="176"/>
      <c r="K208" s="176"/>
      <c r="L208" s="176">
        <v>132</v>
      </c>
      <c r="M208" s="481">
        <f>H208-I208</f>
        <v>48</v>
      </c>
      <c r="N208" s="180"/>
      <c r="O208" s="181"/>
      <c r="P208" s="177"/>
      <c r="Q208" s="183">
        <v>4</v>
      </c>
      <c r="R208" s="181">
        <v>4</v>
      </c>
      <c r="S208" s="182">
        <v>4</v>
      </c>
      <c r="T208" s="180"/>
      <c r="U208" s="181"/>
      <c r="V208" s="177"/>
      <c r="W208" s="180"/>
      <c r="X208" s="182"/>
      <c r="Y208" s="54"/>
      <c r="Z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DT208" s="54"/>
      <c r="DU208" s="54"/>
      <c r="DV208" s="54"/>
      <c r="DW208" s="54"/>
      <c r="DX208" s="54"/>
      <c r="DY208" s="54"/>
      <c r="DZ208" s="54"/>
      <c r="EA208" s="54"/>
      <c r="EB208" s="54"/>
      <c r="EC208" s="54"/>
      <c r="ED208" s="54"/>
      <c r="EE208" s="54"/>
      <c r="EF208" s="54"/>
      <c r="EG208" s="54"/>
      <c r="EH208" s="54"/>
      <c r="EI208" s="54"/>
      <c r="EJ208" s="54"/>
      <c r="EK208" s="54"/>
      <c r="EL208" s="54"/>
      <c r="EM208" s="54"/>
      <c r="EN208" s="54"/>
      <c r="EO208" s="54"/>
      <c r="EP208" s="54"/>
      <c r="EQ208" s="54"/>
      <c r="ER208" s="54"/>
      <c r="ES208" s="54"/>
      <c r="ET208" s="54"/>
      <c r="EU208" s="54"/>
      <c r="EV208" s="54"/>
      <c r="EW208" s="54"/>
      <c r="EX208" s="54"/>
      <c r="EY208" s="54"/>
      <c r="EZ208" s="54"/>
      <c r="FA208" s="54"/>
      <c r="FB208" s="54"/>
      <c r="FC208" s="54"/>
      <c r="FD208" s="54"/>
      <c r="FE208" s="54"/>
      <c r="FF208" s="54"/>
      <c r="FG208" s="54"/>
      <c r="FH208" s="54"/>
      <c r="FI208" s="54"/>
      <c r="FJ208" s="54"/>
      <c r="FK208" s="54"/>
      <c r="FL208" s="54"/>
      <c r="FM208" s="54"/>
      <c r="FN208" s="54"/>
      <c r="FO208" s="54"/>
      <c r="FP208" s="54"/>
      <c r="FQ208" s="54"/>
      <c r="FR208" s="54"/>
      <c r="FS208" s="54"/>
      <c r="FT208" s="54"/>
      <c r="FU208" s="54"/>
      <c r="FV208" s="54"/>
      <c r="FW208" s="54"/>
      <c r="FX208" s="54"/>
      <c r="FY208" s="54"/>
      <c r="FZ208" s="54"/>
      <c r="GA208" s="54"/>
      <c r="GB208" s="54"/>
      <c r="GC208" s="54"/>
      <c r="GD208" s="54"/>
      <c r="GE208" s="54"/>
      <c r="GF208" s="54"/>
      <c r="GG208" s="54"/>
      <c r="GH208" s="54"/>
      <c r="GI208" s="54"/>
      <c r="GJ208" s="54"/>
      <c r="GK208" s="54"/>
      <c r="GL208" s="54"/>
      <c r="GM208" s="54"/>
      <c r="GN208" s="54"/>
      <c r="GO208" s="54"/>
      <c r="GP208" s="54"/>
      <c r="GQ208" s="54"/>
      <c r="GR208" s="54"/>
      <c r="GS208" s="54"/>
      <c r="GT208" s="54"/>
    </row>
    <row r="209" spans="1:202" s="133" customFormat="1" ht="63.75" thickBot="1">
      <c r="A209" s="567" t="s">
        <v>227</v>
      </c>
      <c r="B209" s="174" t="s">
        <v>108</v>
      </c>
      <c r="C209" s="306"/>
      <c r="D209" s="176" t="s">
        <v>219</v>
      </c>
      <c r="E209" s="176"/>
      <c r="F209" s="182"/>
      <c r="G209" s="108"/>
      <c r="H209" s="489"/>
      <c r="I209" s="183"/>
      <c r="J209" s="176"/>
      <c r="K209" s="176"/>
      <c r="L209" s="176"/>
      <c r="M209" s="182"/>
      <c r="N209" s="180"/>
      <c r="O209" s="176"/>
      <c r="P209" s="177"/>
      <c r="Q209" s="183"/>
      <c r="R209" s="176"/>
      <c r="S209" s="182"/>
      <c r="T209" s="180" t="s">
        <v>176</v>
      </c>
      <c r="U209" s="176" t="s">
        <v>176</v>
      </c>
      <c r="V209" s="177" t="s">
        <v>176</v>
      </c>
      <c r="W209" s="180" t="s">
        <v>176</v>
      </c>
      <c r="X209" s="176" t="s">
        <v>176</v>
      </c>
      <c r="Y209" s="54"/>
      <c r="Z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  <c r="DN209" s="54"/>
      <c r="DO209" s="54"/>
      <c r="DP209" s="54"/>
      <c r="DQ209" s="54"/>
      <c r="DR209" s="54"/>
      <c r="DS209" s="54"/>
      <c r="DT209" s="54"/>
      <c r="DU209" s="54"/>
      <c r="DV209" s="54"/>
      <c r="DW209" s="54"/>
      <c r="DX209" s="54"/>
      <c r="DY209" s="54"/>
      <c r="DZ209" s="54"/>
      <c r="EA209" s="54"/>
      <c r="EB209" s="54"/>
      <c r="EC209" s="54"/>
      <c r="ED209" s="54"/>
      <c r="EE209" s="54"/>
      <c r="EF209" s="54"/>
      <c r="EG209" s="54"/>
      <c r="EH209" s="54"/>
      <c r="EI209" s="54"/>
      <c r="EJ209" s="54"/>
      <c r="EK209" s="54"/>
      <c r="EL209" s="54"/>
      <c r="EM209" s="54"/>
      <c r="EN209" s="54"/>
      <c r="EO209" s="54"/>
      <c r="EP209" s="54"/>
      <c r="EQ209" s="54"/>
      <c r="ER209" s="54"/>
      <c r="ES209" s="54"/>
      <c r="ET209" s="54"/>
      <c r="EU209" s="54"/>
      <c r="EV209" s="54"/>
      <c r="EW209" s="54"/>
      <c r="EX209" s="54"/>
      <c r="EY209" s="54"/>
      <c r="EZ209" s="54"/>
      <c r="FA209" s="54"/>
      <c r="FB209" s="54"/>
      <c r="FC209" s="54"/>
      <c r="FD209" s="54"/>
      <c r="FE209" s="54"/>
      <c r="FF209" s="54"/>
      <c r="FG209" s="54"/>
      <c r="FH209" s="54"/>
      <c r="FI209" s="54"/>
      <c r="FJ209" s="54"/>
      <c r="FK209" s="54"/>
      <c r="FL209" s="54"/>
      <c r="FM209" s="54"/>
      <c r="FN209" s="54"/>
      <c r="FO209" s="54"/>
      <c r="FP209" s="54"/>
      <c r="FQ209" s="54"/>
      <c r="FR209" s="54"/>
      <c r="FS209" s="54"/>
      <c r="FT209" s="54"/>
      <c r="FU209" s="54"/>
      <c r="FV209" s="54"/>
      <c r="FW209" s="54"/>
      <c r="FX209" s="54"/>
      <c r="FY209" s="54"/>
      <c r="FZ209" s="54"/>
      <c r="GA209" s="54"/>
      <c r="GB209" s="54"/>
      <c r="GC209" s="54"/>
      <c r="GD209" s="54"/>
      <c r="GE209" s="54"/>
      <c r="GF209" s="54"/>
      <c r="GG209" s="54"/>
      <c r="GH209" s="54"/>
      <c r="GI209" s="54"/>
      <c r="GJ209" s="54"/>
      <c r="GK209" s="54"/>
      <c r="GL209" s="54"/>
      <c r="GM209" s="54"/>
      <c r="GN209" s="54"/>
      <c r="GO209" s="54"/>
      <c r="GP209" s="54"/>
      <c r="GQ209" s="54"/>
      <c r="GR209" s="54"/>
      <c r="GS209" s="54"/>
      <c r="GT209" s="54"/>
    </row>
    <row r="210" spans="1:202" s="133" customFormat="1" ht="31.5">
      <c r="A210" s="495" t="s">
        <v>264</v>
      </c>
      <c r="B210" s="506" t="s">
        <v>265</v>
      </c>
      <c r="C210" s="505"/>
      <c r="D210" s="496"/>
      <c r="E210" s="497"/>
      <c r="F210" s="509"/>
      <c r="G210" s="514">
        <f>SUM(G211:G214)</f>
        <v>18</v>
      </c>
      <c r="H210" s="518">
        <f aca="true" t="shared" si="84" ref="H210:M210">SUM(H211:H214)</f>
        <v>540</v>
      </c>
      <c r="I210" s="519">
        <f t="shared" si="84"/>
        <v>294</v>
      </c>
      <c r="J210" s="520">
        <f t="shared" si="84"/>
        <v>0</v>
      </c>
      <c r="K210" s="520">
        <f t="shared" si="84"/>
        <v>0</v>
      </c>
      <c r="L210" s="520">
        <f t="shared" si="84"/>
        <v>294</v>
      </c>
      <c r="M210" s="521">
        <f t="shared" si="84"/>
        <v>246</v>
      </c>
      <c r="N210" s="848"/>
      <c r="O210" s="849"/>
      <c r="P210" s="850"/>
      <c r="Q210" s="848"/>
      <c r="R210" s="849"/>
      <c r="S210" s="850"/>
      <c r="T210" s="726"/>
      <c r="U210" s="716"/>
      <c r="V210" s="707"/>
      <c r="W210" s="726"/>
      <c r="X210" s="851"/>
      <c r="Y210" s="54"/>
      <c r="Z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DT210" s="54"/>
      <c r="DU210" s="54"/>
      <c r="DV210" s="54"/>
      <c r="DW210" s="54"/>
      <c r="DX210" s="54"/>
      <c r="DY210" s="54"/>
      <c r="DZ210" s="54"/>
      <c r="EA210" s="54"/>
      <c r="EB210" s="54"/>
      <c r="EC210" s="54"/>
      <c r="ED210" s="54"/>
      <c r="EE210" s="54"/>
      <c r="EF210" s="54"/>
      <c r="EG210" s="54"/>
      <c r="EH210" s="54"/>
      <c r="EI210" s="54"/>
      <c r="EJ210" s="54"/>
      <c r="EK210" s="54"/>
      <c r="EL210" s="54"/>
      <c r="EM210" s="54"/>
      <c r="EN210" s="54"/>
      <c r="EO210" s="54"/>
      <c r="EP210" s="54"/>
      <c r="EQ210" s="54"/>
      <c r="ER210" s="54"/>
      <c r="ES210" s="54"/>
      <c r="ET210" s="54"/>
      <c r="EU210" s="54"/>
      <c r="EV210" s="54"/>
      <c r="EW210" s="54"/>
      <c r="EX210" s="54"/>
      <c r="EY210" s="54"/>
      <c r="EZ210" s="54"/>
      <c r="FA210" s="54"/>
      <c r="FB210" s="54"/>
      <c r="FC210" s="54"/>
      <c r="FD210" s="54"/>
      <c r="FE210" s="54"/>
      <c r="FF210" s="54"/>
      <c r="FG210" s="54"/>
      <c r="FH210" s="54"/>
      <c r="FI210" s="54"/>
      <c r="FJ210" s="54"/>
      <c r="FK210" s="54"/>
      <c r="FL210" s="54"/>
      <c r="FM210" s="54"/>
      <c r="FN210" s="54"/>
      <c r="FO210" s="54"/>
      <c r="FP210" s="54"/>
      <c r="FQ210" s="54"/>
      <c r="FR210" s="54"/>
      <c r="FS210" s="54"/>
      <c r="FT210" s="54"/>
      <c r="FU210" s="54"/>
      <c r="FV210" s="54"/>
      <c r="FW210" s="54"/>
      <c r="FX210" s="54"/>
      <c r="FY210" s="54"/>
      <c r="FZ210" s="54"/>
      <c r="GA210" s="54"/>
      <c r="GB210" s="54"/>
      <c r="GC210" s="54"/>
      <c r="GD210" s="54"/>
      <c r="GE210" s="54"/>
      <c r="GF210" s="54"/>
      <c r="GG210" s="54"/>
      <c r="GH210" s="54"/>
      <c r="GI210" s="54"/>
      <c r="GJ210" s="54"/>
      <c r="GK210" s="54"/>
      <c r="GL210" s="54"/>
      <c r="GM210" s="54"/>
      <c r="GN210" s="54"/>
      <c r="GO210" s="54"/>
      <c r="GP210" s="54"/>
      <c r="GQ210" s="54"/>
      <c r="GR210" s="54"/>
      <c r="GS210" s="54"/>
      <c r="GT210" s="54"/>
    </row>
    <row r="211" spans="1:202" s="133" customFormat="1" ht="15.75">
      <c r="A211" s="498" t="s">
        <v>269</v>
      </c>
      <c r="B211" s="507" t="s">
        <v>266</v>
      </c>
      <c r="C211" s="491">
        <v>2</v>
      </c>
      <c r="D211" s="491" t="s">
        <v>267</v>
      </c>
      <c r="E211" s="490"/>
      <c r="F211" s="510"/>
      <c r="G211" s="515">
        <v>6</v>
      </c>
      <c r="H211" s="512">
        <f>G211*30</f>
        <v>180</v>
      </c>
      <c r="I211" s="493">
        <f>J211+K211+L211</f>
        <v>99</v>
      </c>
      <c r="J211" s="492"/>
      <c r="K211" s="492"/>
      <c r="L211" s="492">
        <v>99</v>
      </c>
      <c r="M211" s="494">
        <f>H211-I211</f>
        <v>81</v>
      </c>
      <c r="N211" s="852">
        <v>3</v>
      </c>
      <c r="O211" s="852">
        <v>3</v>
      </c>
      <c r="P211" s="305">
        <v>3</v>
      </c>
      <c r="Q211" s="304"/>
      <c r="R211" s="852"/>
      <c r="S211" s="305"/>
      <c r="T211" s="727"/>
      <c r="U211" s="717"/>
      <c r="V211" s="708"/>
      <c r="W211" s="727"/>
      <c r="X211" s="853"/>
      <c r="Y211" s="54"/>
      <c r="Z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  <c r="DS211" s="54"/>
      <c r="DT211" s="54"/>
      <c r="DU211" s="54"/>
      <c r="DV211" s="54"/>
      <c r="DW211" s="54"/>
      <c r="DX211" s="54"/>
      <c r="DY211" s="54"/>
      <c r="DZ211" s="54"/>
      <c r="EA211" s="54"/>
      <c r="EB211" s="54"/>
      <c r="EC211" s="54"/>
      <c r="ED211" s="54"/>
      <c r="EE211" s="54"/>
      <c r="EF211" s="54"/>
      <c r="EG211" s="54"/>
      <c r="EH211" s="54"/>
      <c r="EI211" s="54"/>
      <c r="EJ211" s="54"/>
      <c r="EK211" s="54"/>
      <c r="EL211" s="54"/>
      <c r="EM211" s="54"/>
      <c r="EN211" s="54"/>
      <c r="EO211" s="54"/>
      <c r="EP211" s="54"/>
      <c r="EQ211" s="54"/>
      <c r="ER211" s="54"/>
      <c r="ES211" s="54"/>
      <c r="ET211" s="54"/>
      <c r="EU211" s="54"/>
      <c r="EV211" s="54"/>
      <c r="EW211" s="54"/>
      <c r="EX211" s="54"/>
      <c r="EY211" s="54"/>
      <c r="EZ211" s="54"/>
      <c r="FA211" s="54"/>
      <c r="FB211" s="54"/>
      <c r="FC211" s="54"/>
      <c r="FD211" s="54"/>
      <c r="FE211" s="54"/>
      <c r="FF211" s="54"/>
      <c r="FG211" s="54"/>
      <c r="FH211" s="54"/>
      <c r="FI211" s="54"/>
      <c r="FJ211" s="54"/>
      <c r="FK211" s="54"/>
      <c r="FL211" s="54"/>
      <c r="FM211" s="54"/>
      <c r="FN211" s="54"/>
      <c r="FO211" s="54"/>
      <c r="FP211" s="54"/>
      <c r="FQ211" s="54"/>
      <c r="FR211" s="54"/>
      <c r="FS211" s="54"/>
      <c r="FT211" s="54"/>
      <c r="FU211" s="54"/>
      <c r="FV211" s="54"/>
      <c r="FW211" s="54"/>
      <c r="FX211" s="54"/>
      <c r="FY211" s="54"/>
      <c r="FZ211" s="54"/>
      <c r="GA211" s="54"/>
      <c r="GB211" s="54"/>
      <c r="GC211" s="54"/>
      <c r="GD211" s="54"/>
      <c r="GE211" s="54"/>
      <c r="GF211" s="54"/>
      <c r="GG211" s="54"/>
      <c r="GH211" s="54"/>
      <c r="GI211" s="54"/>
      <c r="GJ211" s="54"/>
      <c r="GK211" s="54"/>
      <c r="GL211" s="54"/>
      <c r="GM211" s="54"/>
      <c r="GN211" s="54"/>
      <c r="GO211" s="54"/>
      <c r="GP211" s="54"/>
      <c r="GQ211" s="54"/>
      <c r="GR211" s="54"/>
      <c r="GS211" s="54"/>
      <c r="GT211" s="54"/>
    </row>
    <row r="212" spans="1:202" s="133" customFormat="1" ht="15.75">
      <c r="A212" s="498" t="s">
        <v>270</v>
      </c>
      <c r="B212" s="507" t="s">
        <v>266</v>
      </c>
      <c r="C212" s="491">
        <v>4</v>
      </c>
      <c r="D212" s="491" t="s">
        <v>268</v>
      </c>
      <c r="E212" s="490"/>
      <c r="F212" s="510"/>
      <c r="G212" s="515">
        <v>6</v>
      </c>
      <c r="H212" s="512">
        <f>G212*30</f>
        <v>180</v>
      </c>
      <c r="I212" s="493">
        <f>J212+K212+L212</f>
        <v>99</v>
      </c>
      <c r="J212" s="492"/>
      <c r="K212" s="492"/>
      <c r="L212" s="492">
        <v>99</v>
      </c>
      <c r="M212" s="494">
        <f>H212-I212</f>
        <v>81</v>
      </c>
      <c r="N212" s="852"/>
      <c r="O212" s="852"/>
      <c r="P212" s="305"/>
      <c r="Q212" s="304">
        <v>3</v>
      </c>
      <c r="R212" s="852">
        <v>3</v>
      </c>
      <c r="S212" s="305">
        <v>3</v>
      </c>
      <c r="T212" s="727"/>
      <c r="U212" s="717"/>
      <c r="V212" s="708"/>
      <c r="W212" s="727"/>
      <c r="X212" s="853"/>
      <c r="Y212" s="54"/>
      <c r="Z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DT212" s="54"/>
      <c r="DU212" s="54"/>
      <c r="DV212" s="54"/>
      <c r="DW212" s="54"/>
      <c r="DX212" s="54"/>
      <c r="DY212" s="54"/>
      <c r="DZ212" s="54"/>
      <c r="EA212" s="54"/>
      <c r="EB212" s="54"/>
      <c r="EC212" s="54"/>
      <c r="ED212" s="54"/>
      <c r="EE212" s="54"/>
      <c r="EF212" s="54"/>
      <c r="EG212" s="54"/>
      <c r="EH212" s="54"/>
      <c r="EI212" s="54"/>
      <c r="EJ212" s="54"/>
      <c r="EK212" s="54"/>
      <c r="EL212" s="54"/>
      <c r="EM212" s="54"/>
      <c r="EN212" s="54"/>
      <c r="EO212" s="54"/>
      <c r="EP212" s="54"/>
      <c r="EQ212" s="54"/>
      <c r="ER212" s="54"/>
      <c r="ES212" s="54"/>
      <c r="ET212" s="54"/>
      <c r="EU212" s="54"/>
      <c r="EV212" s="54"/>
      <c r="EW212" s="54"/>
      <c r="EX212" s="54"/>
      <c r="EY212" s="54"/>
      <c r="EZ212" s="54"/>
      <c r="FA212" s="54"/>
      <c r="FB212" s="54"/>
      <c r="FC212" s="54"/>
      <c r="FD212" s="54"/>
      <c r="FE212" s="54"/>
      <c r="FF212" s="54"/>
      <c r="FG212" s="54"/>
      <c r="FH212" s="54"/>
      <c r="FI212" s="54"/>
      <c r="FJ212" s="54"/>
      <c r="FK212" s="54"/>
      <c r="FL212" s="54"/>
      <c r="FM212" s="54"/>
      <c r="FN212" s="54"/>
      <c r="FO212" s="54"/>
      <c r="FP212" s="54"/>
      <c r="FQ212" s="54"/>
      <c r="FR212" s="54"/>
      <c r="FS212" s="54"/>
      <c r="FT212" s="54"/>
      <c r="FU212" s="54"/>
      <c r="FV212" s="54"/>
      <c r="FW212" s="54"/>
      <c r="FX212" s="54"/>
      <c r="FY212" s="54"/>
      <c r="FZ212" s="54"/>
      <c r="GA212" s="54"/>
      <c r="GB212" s="54"/>
      <c r="GC212" s="54"/>
      <c r="GD212" s="54"/>
      <c r="GE212" s="54"/>
      <c r="GF212" s="54"/>
      <c r="GG212" s="54"/>
      <c r="GH212" s="54"/>
      <c r="GI212" s="54"/>
      <c r="GJ212" s="54"/>
      <c r="GK212" s="54"/>
      <c r="GL212" s="54"/>
      <c r="GM212" s="54"/>
      <c r="GN212" s="54"/>
      <c r="GO212" s="54"/>
      <c r="GP212" s="54"/>
      <c r="GQ212" s="54"/>
      <c r="GR212" s="54"/>
      <c r="GS212" s="54"/>
      <c r="GT212" s="54"/>
    </row>
    <row r="213" spans="1:202" s="133" customFormat="1" ht="15.75">
      <c r="A213" s="498" t="s">
        <v>271</v>
      </c>
      <c r="B213" s="507" t="s">
        <v>266</v>
      </c>
      <c r="C213" s="491">
        <v>6</v>
      </c>
      <c r="D213" s="491" t="s">
        <v>228</v>
      </c>
      <c r="E213" s="490"/>
      <c r="F213" s="510"/>
      <c r="G213" s="515">
        <v>4</v>
      </c>
      <c r="H213" s="512">
        <f>G213*30</f>
        <v>120</v>
      </c>
      <c r="I213" s="493">
        <f>J213+K213+L213</f>
        <v>66</v>
      </c>
      <c r="J213" s="492"/>
      <c r="K213" s="492"/>
      <c r="L213" s="492">
        <v>66</v>
      </c>
      <c r="M213" s="494">
        <f>H213-I213</f>
        <v>54</v>
      </c>
      <c r="N213" s="852"/>
      <c r="O213" s="852"/>
      <c r="P213" s="305"/>
      <c r="Q213" s="304"/>
      <c r="R213" s="852"/>
      <c r="S213" s="305"/>
      <c r="T213" s="727">
        <v>2</v>
      </c>
      <c r="U213" s="717">
        <v>2</v>
      </c>
      <c r="V213" s="708">
        <v>2</v>
      </c>
      <c r="W213" s="727"/>
      <c r="X213" s="853"/>
      <c r="Y213" s="54"/>
      <c r="Z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DT213" s="54"/>
      <c r="DU213" s="54"/>
      <c r="DV213" s="54"/>
      <c r="DW213" s="54"/>
      <c r="DX213" s="54"/>
      <c r="DY213" s="54"/>
      <c r="DZ213" s="54"/>
      <c r="EA213" s="54"/>
      <c r="EB213" s="54"/>
      <c r="EC213" s="54"/>
      <c r="ED213" s="54"/>
      <c r="EE213" s="54"/>
      <c r="EF213" s="54"/>
      <c r="EG213" s="54"/>
      <c r="EH213" s="54"/>
      <c r="EI213" s="54"/>
      <c r="EJ213" s="54"/>
      <c r="EK213" s="54"/>
      <c r="EL213" s="54"/>
      <c r="EM213" s="54"/>
      <c r="EN213" s="54"/>
      <c r="EO213" s="54"/>
      <c r="EP213" s="54"/>
      <c r="EQ213" s="54"/>
      <c r="ER213" s="54"/>
      <c r="ES213" s="54"/>
      <c r="ET213" s="54"/>
      <c r="EU213" s="54"/>
      <c r="EV213" s="54"/>
      <c r="EW213" s="54"/>
      <c r="EX213" s="54"/>
      <c r="EY213" s="54"/>
      <c r="EZ213" s="54"/>
      <c r="FA213" s="54"/>
      <c r="FB213" s="54"/>
      <c r="FC213" s="54"/>
      <c r="FD213" s="54"/>
      <c r="FE213" s="54"/>
      <c r="FF213" s="54"/>
      <c r="FG213" s="54"/>
      <c r="FH213" s="54"/>
      <c r="FI213" s="54"/>
      <c r="FJ213" s="54"/>
      <c r="FK213" s="54"/>
      <c r="FL213" s="54"/>
      <c r="FM213" s="54"/>
      <c r="FN213" s="54"/>
      <c r="FO213" s="54"/>
      <c r="FP213" s="54"/>
      <c r="FQ213" s="54"/>
      <c r="FR213" s="54"/>
      <c r="FS213" s="54"/>
      <c r="FT213" s="54"/>
      <c r="FU213" s="54"/>
      <c r="FV213" s="54"/>
      <c r="FW213" s="54"/>
      <c r="FX213" s="54"/>
      <c r="FY213" s="54"/>
      <c r="FZ213" s="54"/>
      <c r="GA213" s="54"/>
      <c r="GB213" s="54"/>
      <c r="GC213" s="54"/>
      <c r="GD213" s="54"/>
      <c r="GE213" s="54"/>
      <c r="GF213" s="54"/>
      <c r="GG213" s="54"/>
      <c r="GH213" s="54"/>
      <c r="GI213" s="54"/>
      <c r="GJ213" s="54"/>
      <c r="GK213" s="54"/>
      <c r="GL213" s="54"/>
      <c r="GM213" s="54"/>
      <c r="GN213" s="54"/>
      <c r="GO213" s="54"/>
      <c r="GP213" s="54"/>
      <c r="GQ213" s="54"/>
      <c r="GR213" s="54"/>
      <c r="GS213" s="54"/>
      <c r="GT213" s="54"/>
    </row>
    <row r="214" spans="1:202" s="133" customFormat="1" ht="16.5" thickBot="1">
      <c r="A214" s="499" t="s">
        <v>272</v>
      </c>
      <c r="B214" s="508" t="s">
        <v>266</v>
      </c>
      <c r="C214" s="500">
        <v>7</v>
      </c>
      <c r="D214" s="500"/>
      <c r="E214" s="501"/>
      <c r="F214" s="511"/>
      <c r="G214" s="516">
        <v>2</v>
      </c>
      <c r="H214" s="513">
        <f>G214*30</f>
        <v>60</v>
      </c>
      <c r="I214" s="503">
        <f>J214+K214+L214</f>
        <v>30</v>
      </c>
      <c r="J214" s="502"/>
      <c r="K214" s="502"/>
      <c r="L214" s="502">
        <v>30</v>
      </c>
      <c r="M214" s="504">
        <f>H214-I214</f>
        <v>30</v>
      </c>
      <c r="N214" s="854"/>
      <c r="O214" s="854"/>
      <c r="P214" s="855"/>
      <c r="Q214" s="856"/>
      <c r="R214" s="854"/>
      <c r="S214" s="855"/>
      <c r="T214" s="728"/>
      <c r="U214" s="718"/>
      <c r="V214" s="709"/>
      <c r="W214" s="728">
        <v>2</v>
      </c>
      <c r="X214" s="857"/>
      <c r="Y214" s="54"/>
      <c r="Z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DT214" s="54"/>
      <c r="DU214" s="54"/>
      <c r="DV214" s="54"/>
      <c r="DW214" s="54"/>
      <c r="DX214" s="54"/>
      <c r="DY214" s="54"/>
      <c r="DZ214" s="54"/>
      <c r="EA214" s="54"/>
      <c r="EB214" s="54"/>
      <c r="EC214" s="54"/>
      <c r="ED214" s="54"/>
      <c r="EE214" s="54"/>
      <c r="EF214" s="54"/>
      <c r="EG214" s="54"/>
      <c r="EH214" s="54"/>
      <c r="EI214" s="54"/>
      <c r="EJ214" s="54"/>
      <c r="EK214" s="54"/>
      <c r="EL214" s="54"/>
      <c r="EM214" s="54"/>
      <c r="EN214" s="54"/>
      <c r="EO214" s="54"/>
      <c r="EP214" s="54"/>
      <c r="EQ214" s="54"/>
      <c r="ER214" s="54"/>
      <c r="ES214" s="54"/>
      <c r="ET214" s="54"/>
      <c r="EU214" s="54"/>
      <c r="EV214" s="54"/>
      <c r="EW214" s="54"/>
      <c r="EX214" s="54"/>
      <c r="EY214" s="54"/>
      <c r="EZ214" s="54"/>
      <c r="FA214" s="54"/>
      <c r="FB214" s="54"/>
      <c r="FC214" s="54"/>
      <c r="FD214" s="54"/>
      <c r="FE214" s="54"/>
      <c r="FF214" s="54"/>
      <c r="FG214" s="54"/>
      <c r="FH214" s="54"/>
      <c r="FI214" s="54"/>
      <c r="FJ214" s="54"/>
      <c r="FK214" s="54"/>
      <c r="FL214" s="54"/>
      <c r="FM214" s="54"/>
      <c r="FN214" s="54"/>
      <c r="FO214" s="54"/>
      <c r="FP214" s="54"/>
      <c r="FQ214" s="54"/>
      <c r="FR214" s="54"/>
      <c r="FS214" s="54"/>
      <c r="FT214" s="54"/>
      <c r="FU214" s="54"/>
      <c r="FV214" s="54"/>
      <c r="FW214" s="54"/>
      <c r="FX214" s="54"/>
      <c r="FY214" s="54"/>
      <c r="FZ214" s="54"/>
      <c r="GA214" s="54"/>
      <c r="GB214" s="54"/>
      <c r="GC214" s="54"/>
      <c r="GD214" s="54"/>
      <c r="GE214" s="54"/>
      <c r="GF214" s="54"/>
      <c r="GG214" s="54"/>
      <c r="GH214" s="54"/>
      <c r="GI214" s="54"/>
      <c r="GJ214" s="54"/>
      <c r="GK214" s="54"/>
      <c r="GL214" s="54"/>
      <c r="GM214" s="54"/>
      <c r="GN214" s="54"/>
      <c r="GO214" s="54"/>
      <c r="GP214" s="54"/>
      <c r="GQ214" s="54"/>
      <c r="GR214" s="54"/>
      <c r="GS214" s="54"/>
      <c r="GT214" s="54"/>
    </row>
    <row r="215" spans="1:38" s="54" customFormat="1" ht="15.75">
      <c r="A215" s="517" t="s">
        <v>216</v>
      </c>
      <c r="B215" s="243"/>
      <c r="C215" s="242"/>
      <c r="D215" s="242"/>
      <c r="E215" s="244"/>
      <c r="F215" s="242"/>
      <c r="G215" s="242"/>
      <c r="H215" s="242"/>
      <c r="I215" s="242"/>
      <c r="J215" s="242"/>
      <c r="K215" s="242"/>
      <c r="L215" s="242"/>
      <c r="M215" s="242"/>
      <c r="N215" s="242"/>
      <c r="O215" s="242"/>
      <c r="P215" s="242"/>
      <c r="Q215" s="242"/>
      <c r="R215" s="242"/>
      <c r="S215" s="242"/>
      <c r="T215" s="219"/>
      <c r="U215" s="242"/>
      <c r="V215" s="242"/>
      <c r="W215" s="242"/>
      <c r="X215" s="242"/>
      <c r="AA215" s="470" t="s">
        <v>209</v>
      </c>
      <c r="AB215" s="470"/>
      <c r="AC215" s="470"/>
      <c r="AD215" s="470"/>
      <c r="AE215" s="470"/>
      <c r="AF215" s="470"/>
      <c r="AG215" s="470"/>
      <c r="AH215" s="470"/>
      <c r="AI215" s="470"/>
      <c r="AJ215" s="470"/>
      <c r="AK215" s="470"/>
      <c r="AL215" s="470"/>
    </row>
    <row r="216" spans="1:38" s="54" customFormat="1" ht="15.75">
      <c r="A216" s="242"/>
      <c r="B216" s="245"/>
      <c r="C216" s="242"/>
      <c r="D216" s="242"/>
      <c r="E216" s="252"/>
      <c r="F216" s="242"/>
      <c r="G216" s="242"/>
      <c r="H216" s="242"/>
      <c r="I216" s="242"/>
      <c r="J216" s="242"/>
      <c r="K216" s="242"/>
      <c r="L216" s="242"/>
      <c r="M216" s="242"/>
      <c r="N216" s="242"/>
      <c r="O216" s="242"/>
      <c r="P216" s="242"/>
      <c r="Q216" s="242"/>
      <c r="R216" s="242"/>
      <c r="S216" s="242"/>
      <c r="T216" s="219"/>
      <c r="U216" s="242"/>
      <c r="V216" s="242"/>
      <c r="W216" s="242"/>
      <c r="X216" s="242"/>
      <c r="AA216" s="470"/>
      <c r="AB216" s="470"/>
      <c r="AC216" s="470"/>
      <c r="AD216" s="470"/>
      <c r="AE216" s="470"/>
      <c r="AF216" s="470"/>
      <c r="AG216" s="470"/>
      <c r="AH216" s="470"/>
      <c r="AI216" s="470"/>
      <c r="AJ216" s="470"/>
      <c r="AK216" s="470"/>
      <c r="AL216" s="470"/>
    </row>
    <row r="217" spans="1:38" s="767" customFormat="1" ht="20.25">
      <c r="A217" s="757"/>
      <c r="B217" s="758"/>
      <c r="C217" s="759"/>
      <c r="D217" s="760" t="s">
        <v>339</v>
      </c>
      <c r="E217" s="761"/>
      <c r="F217" s="762"/>
      <c r="G217" s="762"/>
      <c r="H217" s="762"/>
      <c r="I217" s="761"/>
      <c r="J217" s="1190" t="s">
        <v>256</v>
      </c>
      <c r="K217" s="1191"/>
      <c r="L217" s="1191"/>
      <c r="M217" s="1191"/>
      <c r="N217" s="1191"/>
      <c r="O217" s="858"/>
      <c r="P217" s="859"/>
      <c r="Q217" s="860"/>
      <c r="R217" s="860"/>
      <c r="S217" s="861"/>
      <c r="T217" s="766"/>
      <c r="U217" s="757"/>
      <c r="V217" s="757"/>
      <c r="W217" s="757"/>
      <c r="X217" s="757"/>
      <c r="AA217" s="768"/>
      <c r="AB217" s="768"/>
      <c r="AC217" s="768"/>
      <c r="AD217" s="768"/>
      <c r="AE217" s="768"/>
      <c r="AF217" s="768"/>
      <c r="AG217" s="768"/>
      <c r="AH217" s="768"/>
      <c r="AI217" s="768"/>
      <c r="AJ217" s="768"/>
      <c r="AK217" s="768"/>
      <c r="AL217" s="768"/>
    </row>
    <row r="218" spans="1:38" s="767" customFormat="1" ht="12" customHeight="1">
      <c r="A218" s="757"/>
      <c r="B218" s="758"/>
      <c r="C218" s="761"/>
      <c r="D218" s="760"/>
      <c r="E218" s="761"/>
      <c r="F218" s="761"/>
      <c r="G218" s="761"/>
      <c r="H218" s="761"/>
      <c r="I218" s="761"/>
      <c r="J218" s="763"/>
      <c r="K218" s="764"/>
      <c r="L218" s="764"/>
      <c r="M218" s="764"/>
      <c r="N218" s="862"/>
      <c r="O218" s="858"/>
      <c r="P218" s="859"/>
      <c r="Q218" s="860"/>
      <c r="R218" s="860"/>
      <c r="S218" s="861"/>
      <c r="T218" s="766"/>
      <c r="U218" s="757"/>
      <c r="V218" s="757"/>
      <c r="W218" s="757"/>
      <c r="X218" s="757"/>
      <c r="AA218" s="768"/>
      <c r="AB218" s="768"/>
      <c r="AC218" s="768"/>
      <c r="AD218" s="768"/>
      <c r="AE218" s="768"/>
      <c r="AF218" s="768"/>
      <c r="AG218" s="768"/>
      <c r="AH218" s="768"/>
      <c r="AI218" s="768"/>
      <c r="AJ218" s="768"/>
      <c r="AK218" s="768"/>
      <c r="AL218" s="768"/>
    </row>
    <row r="219" spans="1:38" s="767" customFormat="1" ht="20.25">
      <c r="A219" s="757"/>
      <c r="B219" s="758"/>
      <c r="C219" s="765"/>
      <c r="D219" s="769" t="s">
        <v>340</v>
      </c>
      <c r="E219" s="765"/>
      <c r="F219" s="770"/>
      <c r="G219" s="770"/>
      <c r="H219" s="770"/>
      <c r="I219" s="765"/>
      <c r="J219" s="771" t="s">
        <v>341</v>
      </c>
      <c r="K219" s="771"/>
      <c r="L219" s="771"/>
      <c r="M219" s="771"/>
      <c r="N219" s="863"/>
      <c r="O219" s="858"/>
      <c r="P219" s="858"/>
      <c r="Q219" s="864"/>
      <c r="R219" s="858"/>
      <c r="S219" s="858"/>
      <c r="T219" s="766"/>
      <c r="U219" s="757"/>
      <c r="V219" s="757"/>
      <c r="W219" s="757"/>
      <c r="X219" s="757"/>
      <c r="AA219" s="768"/>
      <c r="AB219" s="768"/>
      <c r="AC219" s="768"/>
      <c r="AD219" s="768"/>
      <c r="AE219" s="768"/>
      <c r="AF219" s="768"/>
      <c r="AG219" s="768"/>
      <c r="AH219" s="768"/>
      <c r="AI219" s="768"/>
      <c r="AJ219" s="768"/>
      <c r="AK219" s="768"/>
      <c r="AL219" s="768"/>
    </row>
    <row r="220" spans="2:39" s="767" customFormat="1" ht="20.25">
      <c r="B220" s="758"/>
      <c r="C220" s="765"/>
      <c r="D220" s="765"/>
      <c r="E220" s="765"/>
      <c r="F220" s="765"/>
      <c r="G220" s="765"/>
      <c r="H220" s="765"/>
      <c r="I220" s="765"/>
      <c r="J220" s="765"/>
      <c r="K220" s="765"/>
      <c r="L220" s="765"/>
      <c r="M220" s="765"/>
      <c r="N220" s="858"/>
      <c r="O220" s="858"/>
      <c r="P220" s="858"/>
      <c r="Q220" s="858"/>
      <c r="R220" s="858"/>
      <c r="S220" s="858"/>
      <c r="T220" s="757"/>
      <c r="U220" s="772"/>
      <c r="V220" s="772"/>
      <c r="W220" s="772"/>
      <c r="X220" s="772"/>
      <c r="AA220" s="773" t="s">
        <v>43</v>
      </c>
      <c r="AB220" s="774" t="e">
        <f>AB83+AB93+#REF!+#REF!</f>
        <v>#REF!</v>
      </c>
      <c r="AC220" s="773"/>
      <c r="AD220" s="773" t="s">
        <v>44</v>
      </c>
      <c r="AE220" s="774" t="e">
        <f>AE83+AE93+#REF!+#REF!</f>
        <v>#REF!</v>
      </c>
      <c r="AF220" s="773"/>
      <c r="AG220" s="773" t="s">
        <v>45</v>
      </c>
      <c r="AH220" s="774" t="e">
        <f>AH83+AH93+#REF!+#REF!</f>
        <v>#REF!</v>
      </c>
      <c r="AI220" s="773"/>
      <c r="AJ220" s="773" t="s">
        <v>46</v>
      </c>
      <c r="AK220" s="774" t="e">
        <f>AK83+AK93+#REF!+#REF!</f>
        <v>#REF!</v>
      </c>
      <c r="AL220" s="773"/>
      <c r="AM220" s="775" t="e">
        <f>AB220+AE220+AH220+AK220</f>
        <v>#REF!</v>
      </c>
    </row>
    <row r="221" spans="2:38" s="54" customFormat="1" ht="15.75" customHeight="1" hidden="1">
      <c r="B221" s="247" t="s">
        <v>171</v>
      </c>
      <c r="C221" s="247"/>
      <c r="D221" s="248"/>
      <c r="E221" s="247"/>
      <c r="F221" s="249"/>
      <c r="G221" s="249"/>
      <c r="H221" s="250"/>
      <c r="I221" s="1192" t="s">
        <v>174</v>
      </c>
      <c r="J221" s="1192"/>
      <c r="K221" s="1192"/>
      <c r="L221" s="1192"/>
      <c r="N221" s="246"/>
      <c r="O221" s="246"/>
      <c r="P221" s="246"/>
      <c r="Q221" s="246"/>
      <c r="R221" s="246"/>
      <c r="S221" s="246"/>
      <c r="T221" s="246"/>
      <c r="U221" s="246"/>
      <c r="V221" s="246"/>
      <c r="W221" s="246"/>
      <c r="X221" s="246"/>
      <c r="AA221" s="133" t="s">
        <v>210</v>
      </c>
      <c r="AB221" s="133"/>
      <c r="AC221" s="133"/>
      <c r="AD221" s="133"/>
      <c r="AE221" s="133"/>
      <c r="AF221" s="133"/>
      <c r="AG221" s="133"/>
      <c r="AH221" s="133"/>
      <c r="AI221" s="133"/>
      <c r="AJ221" s="133"/>
      <c r="AK221" s="133"/>
      <c r="AL221" s="133"/>
    </row>
    <row r="222" spans="2:38" s="54" customFormat="1" ht="15.75" customHeight="1" hidden="1">
      <c r="B222" s="252"/>
      <c r="C222" s="247"/>
      <c r="D222" s="247"/>
      <c r="E222" s="253"/>
      <c r="F222" s="254"/>
      <c r="G222" s="254"/>
      <c r="H222" s="251"/>
      <c r="I222" s="251"/>
      <c r="J222" s="255"/>
      <c r="K222" s="255"/>
      <c r="N222" s="246"/>
      <c r="O222" s="246"/>
      <c r="P222" s="246"/>
      <c r="Q222" s="246"/>
      <c r="R222" s="246"/>
      <c r="S222" s="246"/>
      <c r="T222" s="246"/>
      <c r="U222" s="246"/>
      <c r="V222" s="246"/>
      <c r="W222" s="246"/>
      <c r="X222" s="246"/>
      <c r="AA222" s="464" t="e">
        <f>#REF!+AA123+AA43+AA91</f>
        <v>#REF!</v>
      </c>
      <c r="AB222" s="464" t="e">
        <f>#REF!+AB123+AB43+AB91</f>
        <v>#REF!</v>
      </c>
      <c r="AC222" s="464" t="e">
        <f>#REF!+AC123+AC43+AC91</f>
        <v>#REF!</v>
      </c>
      <c r="AD222" s="464" t="e">
        <f>#REF!+AD123+AD43+AD91</f>
        <v>#REF!</v>
      </c>
      <c r="AE222" s="464" t="e">
        <f>#REF!+AE123+AE43+AE91</f>
        <v>#REF!</v>
      </c>
      <c r="AF222" s="464" t="e">
        <f>#REF!+AF123+AF43+AF91</f>
        <v>#REF!</v>
      </c>
      <c r="AG222" s="464" t="e">
        <f>#REF!+AG123+AG43+AG91</f>
        <v>#REF!</v>
      </c>
      <c r="AH222" s="464" t="e">
        <f>#REF!+AH123+AH43+AH91</f>
        <v>#REF!</v>
      </c>
      <c r="AI222" s="464" t="e">
        <f>#REF!+AI123+AI43+AI91</f>
        <v>#REF!</v>
      </c>
      <c r="AJ222" s="464" t="e">
        <f>#REF!+AJ123+AJ43+AJ91</f>
        <v>#REF!</v>
      </c>
      <c r="AK222" s="464" t="e">
        <f>#REF!+AK123+AK43+AK91</f>
        <v>#REF!</v>
      </c>
      <c r="AL222" s="464" t="e">
        <f>#REF!+AL123+AL43+AL91</f>
        <v>#REF!</v>
      </c>
    </row>
    <row r="223" spans="2:38" s="54" customFormat="1" ht="15.75" customHeight="1" hidden="1">
      <c r="B223" s="247" t="s">
        <v>170</v>
      </c>
      <c r="C223" s="247"/>
      <c r="D223" s="248"/>
      <c r="E223" s="247"/>
      <c r="F223" s="249"/>
      <c r="G223" s="249"/>
      <c r="H223" s="250"/>
      <c r="I223" s="1192" t="s">
        <v>173</v>
      </c>
      <c r="J223" s="1192"/>
      <c r="K223" s="1192"/>
      <c r="L223" s="1192"/>
      <c r="N223" s="246"/>
      <c r="O223" s="246"/>
      <c r="P223" s="246"/>
      <c r="Q223" s="246"/>
      <c r="R223" s="246"/>
      <c r="S223" s="246"/>
      <c r="T223" s="246"/>
      <c r="U223" s="246"/>
      <c r="V223" s="246"/>
      <c r="W223" s="246"/>
      <c r="X223" s="246"/>
      <c r="AA223" s="133"/>
      <c r="AB223" s="133"/>
      <c r="AC223" s="133"/>
      <c r="AD223" s="133"/>
      <c r="AE223" s="133"/>
      <c r="AF223" s="133"/>
      <c r="AG223" s="133"/>
      <c r="AH223" s="133"/>
      <c r="AI223" s="133"/>
      <c r="AJ223" s="133"/>
      <c r="AK223" s="133"/>
      <c r="AL223" s="133"/>
    </row>
    <row r="224" spans="5:38" s="54" customFormat="1" ht="15.75" customHeight="1" hidden="1">
      <c r="E224" s="253"/>
      <c r="H224" s="256"/>
      <c r="I224" s="256"/>
      <c r="J224" s="256"/>
      <c r="K224" s="256"/>
      <c r="N224" s="246"/>
      <c r="O224" s="246"/>
      <c r="P224" s="246"/>
      <c r="Q224" s="246"/>
      <c r="R224" s="246"/>
      <c r="S224" s="246"/>
      <c r="T224" s="246"/>
      <c r="U224" s="246"/>
      <c r="V224" s="246"/>
      <c r="W224" s="246"/>
      <c r="X224" s="246"/>
      <c r="AA224" s="133"/>
      <c r="AB224" s="133"/>
      <c r="AC224" s="133"/>
      <c r="AD224" s="133"/>
      <c r="AE224" s="133"/>
      <c r="AF224" s="133"/>
      <c r="AG224" s="133"/>
      <c r="AH224" s="133"/>
      <c r="AI224" s="133"/>
      <c r="AJ224" s="133"/>
      <c r="AK224" s="133"/>
      <c r="AL224" s="133"/>
    </row>
    <row r="225" spans="2:38" s="54" customFormat="1" ht="15.75" customHeight="1" hidden="1">
      <c r="B225" s="247" t="s">
        <v>172</v>
      </c>
      <c r="C225" s="247"/>
      <c r="D225" s="248"/>
      <c r="F225" s="249"/>
      <c r="G225" s="249"/>
      <c r="H225" s="250"/>
      <c r="I225" s="1192" t="s">
        <v>175</v>
      </c>
      <c r="J225" s="1192"/>
      <c r="K225" s="1192"/>
      <c r="L225" s="1192"/>
      <c r="N225" s="246"/>
      <c r="O225" s="246"/>
      <c r="P225" s="246"/>
      <c r="Q225" s="246"/>
      <c r="R225" s="246"/>
      <c r="S225" s="246"/>
      <c r="T225" s="246"/>
      <c r="U225" s="246"/>
      <c r="V225" s="246"/>
      <c r="W225" s="246"/>
      <c r="X225" s="246"/>
      <c r="AA225" s="133"/>
      <c r="AB225" s="133"/>
      <c r="AC225" s="133"/>
      <c r="AD225" s="133"/>
      <c r="AE225" s="133"/>
      <c r="AF225" s="133"/>
      <c r="AG225" s="133"/>
      <c r="AH225" s="133"/>
      <c r="AI225" s="133"/>
      <c r="AJ225" s="133"/>
      <c r="AK225" s="133"/>
      <c r="AL225" s="133"/>
    </row>
    <row r="226" spans="2:38" s="54" customFormat="1" ht="15.75" customHeight="1" hidden="1">
      <c r="B226" s="247"/>
      <c r="E226" s="253"/>
      <c r="N226" s="246"/>
      <c r="O226" s="246"/>
      <c r="P226" s="246"/>
      <c r="Q226" s="246"/>
      <c r="R226" s="246"/>
      <c r="S226" s="246"/>
      <c r="T226" s="246"/>
      <c r="U226" s="246"/>
      <c r="V226" s="246"/>
      <c r="W226" s="246"/>
      <c r="X226" s="246"/>
      <c r="AA226" s="133"/>
      <c r="AB226" s="133"/>
      <c r="AC226" s="133"/>
      <c r="AD226" s="133"/>
      <c r="AE226" s="133"/>
      <c r="AF226" s="133"/>
      <c r="AG226" s="133"/>
      <c r="AH226" s="133"/>
      <c r="AI226" s="133"/>
      <c r="AJ226" s="133"/>
      <c r="AK226" s="133"/>
      <c r="AL226" s="133"/>
    </row>
    <row r="227" spans="2:38" s="54" customFormat="1" ht="15.75" customHeight="1" hidden="1">
      <c r="B227" s="247" t="s">
        <v>204</v>
      </c>
      <c r="C227" s="247"/>
      <c r="D227" s="248"/>
      <c r="E227" s="257"/>
      <c r="F227" s="249"/>
      <c r="G227" s="249"/>
      <c r="H227" s="247"/>
      <c r="I227" s="1193" t="s">
        <v>202</v>
      </c>
      <c r="J227" s="1194"/>
      <c r="K227" s="1194"/>
      <c r="N227" s="246"/>
      <c r="O227" s="246"/>
      <c r="P227" s="246"/>
      <c r="Q227" s="246"/>
      <c r="R227" s="246"/>
      <c r="S227" s="246"/>
      <c r="T227" s="246"/>
      <c r="U227" s="246"/>
      <c r="V227" s="246"/>
      <c r="W227" s="246"/>
      <c r="X227" s="246"/>
      <c r="AA227" s="133"/>
      <c r="AB227" s="133"/>
      <c r="AC227" s="133"/>
      <c r="AD227" s="133"/>
      <c r="AE227" s="133"/>
      <c r="AF227" s="133"/>
      <c r="AG227" s="133"/>
      <c r="AH227" s="133"/>
      <c r="AI227" s="133"/>
      <c r="AJ227" s="133"/>
      <c r="AK227" s="133"/>
      <c r="AL227" s="133"/>
    </row>
    <row r="228" spans="1:38" s="54" customFormat="1" ht="15.75" customHeight="1" hidden="1">
      <c r="A228" s="107"/>
      <c r="B228" s="247"/>
      <c r="C228" s="258" t="s">
        <v>30</v>
      </c>
      <c r="D228" s="258"/>
      <c r="E228" s="247"/>
      <c r="F228" s="258"/>
      <c r="G228" s="258"/>
      <c r="H228" s="258"/>
      <c r="I228" s="258"/>
      <c r="J228" s="258"/>
      <c r="K228" s="258"/>
      <c r="L228" s="259"/>
      <c r="M228" s="259"/>
      <c r="N228" s="246"/>
      <c r="O228" s="246"/>
      <c r="P228" s="246"/>
      <c r="Q228" s="246"/>
      <c r="R228" s="246"/>
      <c r="S228" s="246"/>
      <c r="T228" s="246"/>
      <c r="U228" s="246"/>
      <c r="V228" s="246"/>
      <c r="W228" s="246"/>
      <c r="X228" s="246"/>
      <c r="AA228" s="133"/>
      <c r="AB228" s="133"/>
      <c r="AC228" s="133"/>
      <c r="AD228" s="133"/>
      <c r="AE228" s="133"/>
      <c r="AF228" s="133"/>
      <c r="AG228" s="133"/>
      <c r="AH228" s="133"/>
      <c r="AI228" s="133"/>
      <c r="AJ228" s="133"/>
      <c r="AK228" s="133"/>
      <c r="AL228" s="133"/>
    </row>
    <row r="229" spans="2:40" ht="15.75" customHeight="1" hidden="1">
      <c r="B229" s="247" t="s">
        <v>205</v>
      </c>
      <c r="D229" s="262"/>
      <c r="E229" s="263"/>
      <c r="F229" s="264"/>
      <c r="G229" s="264"/>
      <c r="I229" s="1195" t="s">
        <v>203</v>
      </c>
      <c r="J229" s="1195"/>
      <c r="K229" s="1195"/>
      <c r="T229" s="246"/>
      <c r="AA229" s="133"/>
      <c r="AB229" s="133"/>
      <c r="AC229" s="133"/>
      <c r="AD229" s="133"/>
      <c r="AE229" s="133"/>
      <c r="AF229" s="133"/>
      <c r="AG229" s="133"/>
      <c r="AH229" s="133"/>
      <c r="AI229" s="133"/>
      <c r="AJ229" s="133"/>
      <c r="AK229" s="133"/>
      <c r="AL229" s="133"/>
      <c r="AM229" s="54"/>
      <c r="AN229" s="54"/>
    </row>
    <row r="230" spans="2:40" ht="15.75" customHeight="1" hidden="1">
      <c r="B230" s="247"/>
      <c r="AA230" s="133"/>
      <c r="AB230" s="133"/>
      <c r="AC230" s="133"/>
      <c r="AD230" s="133"/>
      <c r="AE230" s="133"/>
      <c r="AF230" s="133"/>
      <c r="AG230" s="133"/>
      <c r="AH230" s="133"/>
      <c r="AI230" s="133"/>
      <c r="AJ230" s="133"/>
      <c r="AK230" s="133"/>
      <c r="AL230" s="133"/>
      <c r="AM230" s="54"/>
      <c r="AN230" s="54"/>
    </row>
    <row r="231" spans="2:40" ht="15.75">
      <c r="B231" s="54"/>
      <c r="AA231" s="133"/>
      <c r="AB231" s="133"/>
      <c r="AC231" s="133"/>
      <c r="AD231" s="133"/>
      <c r="AE231" s="133"/>
      <c r="AF231" s="133"/>
      <c r="AG231" s="133"/>
      <c r="AH231" s="133"/>
      <c r="AI231" s="133"/>
      <c r="AJ231" s="133"/>
      <c r="AK231" s="133"/>
      <c r="AL231" s="133"/>
      <c r="AM231" s="54"/>
      <c r="AN231" s="54"/>
    </row>
    <row r="232" ht="15.75">
      <c r="B232" s="247"/>
    </row>
    <row r="233" spans="2:24" ht="15.75">
      <c r="B233" s="266"/>
      <c r="N233" s="347"/>
      <c r="O233" s="347"/>
      <c r="Q233" s="311"/>
      <c r="R233" s="311"/>
      <c r="S233" s="311"/>
      <c r="T233" s="311"/>
      <c r="U233" s="311"/>
      <c r="V233" s="311"/>
      <c r="W233" s="311"/>
      <c r="X233" s="311"/>
    </row>
    <row r="234" spans="14:24" ht="15.75">
      <c r="N234" s="347"/>
      <c r="O234" s="347"/>
      <c r="Q234" s="311"/>
      <c r="R234" s="311"/>
      <c r="S234" s="311"/>
      <c r="T234" s="311"/>
      <c r="U234" s="311"/>
      <c r="V234" s="311"/>
      <c r="W234" s="311"/>
      <c r="X234" s="311"/>
    </row>
    <row r="235" spans="14:24" ht="15.75">
      <c r="N235" s="347"/>
      <c r="O235" s="347"/>
      <c r="Q235" s="311"/>
      <c r="R235" s="311"/>
      <c r="S235" s="311"/>
      <c r="T235" s="311"/>
      <c r="U235" s="311"/>
      <c r="V235" s="311"/>
      <c r="W235" s="311"/>
      <c r="X235" s="311"/>
    </row>
    <row r="236" ht="15.75">
      <c r="E236" s="1189"/>
    </row>
    <row r="237" ht="15.75">
      <c r="E237" s="1189"/>
    </row>
    <row r="238" ht="15.75">
      <c r="E238" s="1189"/>
    </row>
    <row r="239" ht="15.75">
      <c r="E239" s="1189"/>
    </row>
    <row r="240" ht="15.75">
      <c r="E240" s="1189"/>
    </row>
    <row r="241" ht="15.75">
      <c r="E241" s="1189"/>
    </row>
    <row r="242" ht="15.75">
      <c r="E242" s="1189"/>
    </row>
    <row r="243" ht="15.75">
      <c r="E243" s="1189"/>
    </row>
    <row r="244" ht="15.75">
      <c r="E244" s="1189"/>
    </row>
    <row r="245" spans="1:202" s="261" customFormat="1" ht="15.75">
      <c r="A245" s="260"/>
      <c r="B245" s="57"/>
      <c r="D245" s="265"/>
      <c r="E245" s="1189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145"/>
      <c r="AB245" s="145"/>
      <c r="AC245" s="145"/>
      <c r="AD245" s="145"/>
      <c r="AE245" s="145"/>
      <c r="AF245" s="145"/>
      <c r="AG245" s="145"/>
      <c r="AH245" s="145"/>
      <c r="AI245" s="145"/>
      <c r="AJ245" s="145"/>
      <c r="AK245" s="145"/>
      <c r="AL245" s="145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  <c r="AW245" s="57"/>
      <c r="AX245" s="57"/>
      <c r="AY245" s="57"/>
      <c r="AZ245" s="57"/>
      <c r="BA245" s="57"/>
      <c r="BB245" s="57"/>
      <c r="BC245" s="57"/>
      <c r="BD245" s="57"/>
      <c r="BE245" s="57"/>
      <c r="BF245" s="57"/>
      <c r="BG245" s="57"/>
      <c r="BH245" s="57"/>
      <c r="BI245" s="57"/>
      <c r="BJ245" s="57"/>
      <c r="BK245" s="57"/>
      <c r="BL245" s="57"/>
      <c r="BM245" s="57"/>
      <c r="BN245" s="57"/>
      <c r="BO245" s="57"/>
      <c r="BP245" s="57"/>
      <c r="BQ245" s="57"/>
      <c r="BR245" s="57"/>
      <c r="BS245" s="57"/>
      <c r="BT245" s="57"/>
      <c r="BU245" s="57"/>
      <c r="BV245" s="57"/>
      <c r="BW245" s="57"/>
      <c r="BX245" s="57"/>
      <c r="BY245" s="57"/>
      <c r="BZ245" s="57"/>
      <c r="CA245" s="57"/>
      <c r="CB245" s="57"/>
      <c r="CC245" s="57"/>
      <c r="CD245" s="57"/>
      <c r="CE245" s="57"/>
      <c r="CF245" s="57"/>
      <c r="CG245" s="57"/>
      <c r="CH245" s="57"/>
      <c r="CI245" s="57"/>
      <c r="CJ245" s="57"/>
      <c r="CK245" s="57"/>
      <c r="CL245" s="57"/>
      <c r="CM245" s="57"/>
      <c r="CN245" s="57"/>
      <c r="CO245" s="57"/>
      <c r="CP245" s="57"/>
      <c r="CQ245" s="57"/>
      <c r="CR245" s="57"/>
      <c r="CS245" s="57"/>
      <c r="CT245" s="57"/>
      <c r="CU245" s="57"/>
      <c r="CV245" s="57"/>
      <c r="CW245" s="57"/>
      <c r="CX245" s="57"/>
      <c r="CY245" s="57"/>
      <c r="CZ245" s="57"/>
      <c r="DA245" s="57"/>
      <c r="DB245" s="57"/>
      <c r="DC245" s="57"/>
      <c r="DD245" s="57"/>
      <c r="DE245" s="57"/>
      <c r="DF245" s="57"/>
      <c r="DG245" s="57"/>
      <c r="DH245" s="57"/>
      <c r="DI245" s="57"/>
      <c r="DJ245" s="57"/>
      <c r="DK245" s="57"/>
      <c r="DL245" s="57"/>
      <c r="DM245" s="57"/>
      <c r="DN245" s="57"/>
      <c r="DO245" s="57"/>
      <c r="DP245" s="57"/>
      <c r="DQ245" s="57"/>
      <c r="DR245" s="57"/>
      <c r="DS245" s="57"/>
      <c r="DT245" s="57"/>
      <c r="DU245" s="57"/>
      <c r="DV245" s="57"/>
      <c r="DW245" s="57"/>
      <c r="DX245" s="57"/>
      <c r="DY245" s="57"/>
      <c r="DZ245" s="57"/>
      <c r="EA245" s="57"/>
      <c r="EB245" s="57"/>
      <c r="EC245" s="57"/>
      <c r="ED245" s="57"/>
      <c r="EE245" s="57"/>
      <c r="EF245" s="57"/>
      <c r="EG245" s="57"/>
      <c r="EH245" s="57"/>
      <c r="EI245" s="57"/>
      <c r="EJ245" s="57"/>
      <c r="EK245" s="57"/>
      <c r="EL245" s="57"/>
      <c r="EM245" s="57"/>
      <c r="EN245" s="57"/>
      <c r="EO245" s="57"/>
      <c r="EP245" s="57"/>
      <c r="EQ245" s="57"/>
      <c r="ER245" s="57"/>
      <c r="ES245" s="57"/>
      <c r="ET245" s="57"/>
      <c r="EU245" s="57"/>
      <c r="EV245" s="57"/>
      <c r="EW245" s="57"/>
      <c r="EX245" s="57"/>
      <c r="EY245" s="57"/>
      <c r="EZ245" s="57"/>
      <c r="FA245" s="57"/>
      <c r="FB245" s="57"/>
      <c r="FC245" s="57"/>
      <c r="FD245" s="57"/>
      <c r="FE245" s="57"/>
      <c r="FF245" s="57"/>
      <c r="FG245" s="57"/>
      <c r="FH245" s="57"/>
      <c r="FI245" s="57"/>
      <c r="FJ245" s="57"/>
      <c r="FK245" s="57"/>
      <c r="FL245" s="57"/>
      <c r="FM245" s="57"/>
      <c r="FN245" s="57"/>
      <c r="FO245" s="57"/>
      <c r="FP245" s="57"/>
      <c r="FQ245" s="57"/>
      <c r="FR245" s="57"/>
      <c r="FS245" s="57"/>
      <c r="FT245" s="57"/>
      <c r="FU245" s="57"/>
      <c r="FV245" s="57"/>
      <c r="FW245" s="57"/>
      <c r="FX245" s="57"/>
      <c r="FY245" s="57"/>
      <c r="FZ245" s="57"/>
      <c r="GA245" s="57"/>
      <c r="GB245" s="57"/>
      <c r="GC245" s="57"/>
      <c r="GD245" s="57"/>
      <c r="GE245" s="57"/>
      <c r="GF245" s="57"/>
      <c r="GG245" s="57"/>
      <c r="GH245" s="57"/>
      <c r="GI245" s="57"/>
      <c r="GJ245" s="57"/>
      <c r="GK245" s="57"/>
      <c r="GL245" s="57"/>
      <c r="GM245" s="57"/>
      <c r="GN245" s="57"/>
      <c r="GO245" s="57"/>
      <c r="GP245" s="57"/>
      <c r="GQ245" s="57"/>
      <c r="GR245" s="57"/>
      <c r="GS245" s="57"/>
      <c r="GT245" s="57"/>
    </row>
    <row r="246" spans="1:202" s="261" customFormat="1" ht="15.75">
      <c r="A246" s="260"/>
      <c r="B246" s="57"/>
      <c r="D246" s="265"/>
      <c r="E246" s="1189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145"/>
      <c r="AB246" s="145"/>
      <c r="AC246" s="145"/>
      <c r="AD246" s="145"/>
      <c r="AE246" s="145"/>
      <c r="AF246" s="145"/>
      <c r="AG246" s="145"/>
      <c r="AH246" s="145"/>
      <c r="AI246" s="145"/>
      <c r="AJ246" s="145"/>
      <c r="AK246" s="145"/>
      <c r="AL246" s="145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  <c r="BA246" s="57"/>
      <c r="BB246" s="57"/>
      <c r="BC246" s="57"/>
      <c r="BD246" s="57"/>
      <c r="BE246" s="57"/>
      <c r="BF246" s="57"/>
      <c r="BG246" s="57"/>
      <c r="BH246" s="57"/>
      <c r="BI246" s="57"/>
      <c r="BJ246" s="57"/>
      <c r="BK246" s="57"/>
      <c r="BL246" s="57"/>
      <c r="BM246" s="57"/>
      <c r="BN246" s="57"/>
      <c r="BO246" s="57"/>
      <c r="BP246" s="57"/>
      <c r="BQ246" s="57"/>
      <c r="BR246" s="57"/>
      <c r="BS246" s="57"/>
      <c r="BT246" s="57"/>
      <c r="BU246" s="57"/>
      <c r="BV246" s="57"/>
      <c r="BW246" s="57"/>
      <c r="BX246" s="57"/>
      <c r="BY246" s="57"/>
      <c r="BZ246" s="57"/>
      <c r="CA246" s="57"/>
      <c r="CB246" s="57"/>
      <c r="CC246" s="57"/>
      <c r="CD246" s="57"/>
      <c r="CE246" s="57"/>
      <c r="CF246" s="57"/>
      <c r="CG246" s="57"/>
      <c r="CH246" s="57"/>
      <c r="CI246" s="57"/>
      <c r="CJ246" s="57"/>
      <c r="CK246" s="57"/>
      <c r="CL246" s="57"/>
      <c r="CM246" s="57"/>
      <c r="CN246" s="57"/>
      <c r="CO246" s="57"/>
      <c r="CP246" s="57"/>
      <c r="CQ246" s="57"/>
      <c r="CR246" s="57"/>
      <c r="CS246" s="57"/>
      <c r="CT246" s="57"/>
      <c r="CU246" s="57"/>
      <c r="CV246" s="57"/>
      <c r="CW246" s="57"/>
      <c r="CX246" s="57"/>
      <c r="CY246" s="57"/>
      <c r="CZ246" s="57"/>
      <c r="DA246" s="57"/>
      <c r="DB246" s="57"/>
      <c r="DC246" s="57"/>
      <c r="DD246" s="57"/>
      <c r="DE246" s="57"/>
      <c r="DF246" s="57"/>
      <c r="DG246" s="57"/>
      <c r="DH246" s="57"/>
      <c r="DI246" s="57"/>
      <c r="DJ246" s="57"/>
      <c r="DK246" s="57"/>
      <c r="DL246" s="57"/>
      <c r="DM246" s="57"/>
      <c r="DN246" s="57"/>
      <c r="DO246" s="57"/>
      <c r="DP246" s="57"/>
      <c r="DQ246" s="57"/>
      <c r="DR246" s="57"/>
      <c r="DS246" s="57"/>
      <c r="DT246" s="57"/>
      <c r="DU246" s="57"/>
      <c r="DV246" s="57"/>
      <c r="DW246" s="57"/>
      <c r="DX246" s="57"/>
      <c r="DY246" s="57"/>
      <c r="DZ246" s="57"/>
      <c r="EA246" s="57"/>
      <c r="EB246" s="57"/>
      <c r="EC246" s="57"/>
      <c r="ED246" s="57"/>
      <c r="EE246" s="57"/>
      <c r="EF246" s="57"/>
      <c r="EG246" s="57"/>
      <c r="EH246" s="57"/>
      <c r="EI246" s="57"/>
      <c r="EJ246" s="57"/>
      <c r="EK246" s="57"/>
      <c r="EL246" s="57"/>
      <c r="EM246" s="57"/>
      <c r="EN246" s="57"/>
      <c r="EO246" s="57"/>
      <c r="EP246" s="57"/>
      <c r="EQ246" s="57"/>
      <c r="ER246" s="57"/>
      <c r="ES246" s="57"/>
      <c r="ET246" s="57"/>
      <c r="EU246" s="57"/>
      <c r="EV246" s="57"/>
      <c r="EW246" s="57"/>
      <c r="EX246" s="57"/>
      <c r="EY246" s="57"/>
      <c r="EZ246" s="57"/>
      <c r="FA246" s="57"/>
      <c r="FB246" s="57"/>
      <c r="FC246" s="57"/>
      <c r="FD246" s="57"/>
      <c r="FE246" s="57"/>
      <c r="FF246" s="57"/>
      <c r="FG246" s="57"/>
      <c r="FH246" s="57"/>
      <c r="FI246" s="57"/>
      <c r="FJ246" s="57"/>
      <c r="FK246" s="57"/>
      <c r="FL246" s="57"/>
      <c r="FM246" s="57"/>
      <c r="FN246" s="57"/>
      <c r="FO246" s="57"/>
      <c r="FP246" s="57"/>
      <c r="FQ246" s="57"/>
      <c r="FR246" s="57"/>
      <c r="FS246" s="57"/>
      <c r="FT246" s="57"/>
      <c r="FU246" s="57"/>
      <c r="FV246" s="57"/>
      <c r="FW246" s="57"/>
      <c r="FX246" s="57"/>
      <c r="FY246" s="57"/>
      <c r="FZ246" s="57"/>
      <c r="GA246" s="57"/>
      <c r="GB246" s="57"/>
      <c r="GC246" s="57"/>
      <c r="GD246" s="57"/>
      <c r="GE246" s="57"/>
      <c r="GF246" s="57"/>
      <c r="GG246" s="57"/>
      <c r="GH246" s="57"/>
      <c r="GI246" s="57"/>
      <c r="GJ246" s="57"/>
      <c r="GK246" s="57"/>
      <c r="GL246" s="57"/>
      <c r="GM246" s="57"/>
      <c r="GN246" s="57"/>
      <c r="GO246" s="57"/>
      <c r="GP246" s="57"/>
      <c r="GQ246" s="57"/>
      <c r="GR246" s="57"/>
      <c r="GS246" s="57"/>
      <c r="GT246" s="57"/>
    </row>
    <row r="247" spans="1:202" s="261" customFormat="1" ht="15.75">
      <c r="A247" s="260"/>
      <c r="B247" s="57"/>
      <c r="D247" s="265"/>
      <c r="E247" s="1189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145"/>
      <c r="AB247" s="145"/>
      <c r="AC247" s="145"/>
      <c r="AD247" s="145"/>
      <c r="AE247" s="145"/>
      <c r="AF247" s="145"/>
      <c r="AG247" s="145"/>
      <c r="AH247" s="145"/>
      <c r="AI247" s="145"/>
      <c r="AJ247" s="145"/>
      <c r="AK247" s="145"/>
      <c r="AL247" s="145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  <c r="BA247" s="57"/>
      <c r="BB247" s="57"/>
      <c r="BC247" s="57"/>
      <c r="BD247" s="57"/>
      <c r="BE247" s="57"/>
      <c r="BF247" s="57"/>
      <c r="BG247" s="57"/>
      <c r="BH247" s="57"/>
      <c r="BI247" s="57"/>
      <c r="BJ247" s="57"/>
      <c r="BK247" s="57"/>
      <c r="BL247" s="57"/>
      <c r="BM247" s="57"/>
      <c r="BN247" s="57"/>
      <c r="BO247" s="57"/>
      <c r="BP247" s="57"/>
      <c r="BQ247" s="57"/>
      <c r="BR247" s="57"/>
      <c r="BS247" s="57"/>
      <c r="BT247" s="57"/>
      <c r="BU247" s="57"/>
      <c r="BV247" s="57"/>
      <c r="BW247" s="57"/>
      <c r="BX247" s="57"/>
      <c r="BY247" s="57"/>
      <c r="BZ247" s="57"/>
      <c r="CA247" s="57"/>
      <c r="CB247" s="57"/>
      <c r="CC247" s="57"/>
      <c r="CD247" s="57"/>
      <c r="CE247" s="57"/>
      <c r="CF247" s="57"/>
      <c r="CG247" s="57"/>
      <c r="CH247" s="57"/>
      <c r="CI247" s="57"/>
      <c r="CJ247" s="57"/>
      <c r="CK247" s="57"/>
      <c r="CL247" s="57"/>
      <c r="CM247" s="57"/>
      <c r="CN247" s="57"/>
      <c r="CO247" s="57"/>
      <c r="CP247" s="57"/>
      <c r="CQ247" s="57"/>
      <c r="CR247" s="57"/>
      <c r="CS247" s="57"/>
      <c r="CT247" s="57"/>
      <c r="CU247" s="57"/>
      <c r="CV247" s="57"/>
      <c r="CW247" s="57"/>
      <c r="CX247" s="57"/>
      <c r="CY247" s="57"/>
      <c r="CZ247" s="57"/>
      <c r="DA247" s="57"/>
      <c r="DB247" s="57"/>
      <c r="DC247" s="57"/>
      <c r="DD247" s="57"/>
      <c r="DE247" s="57"/>
      <c r="DF247" s="57"/>
      <c r="DG247" s="57"/>
      <c r="DH247" s="57"/>
      <c r="DI247" s="57"/>
      <c r="DJ247" s="57"/>
      <c r="DK247" s="57"/>
      <c r="DL247" s="57"/>
      <c r="DM247" s="57"/>
      <c r="DN247" s="57"/>
      <c r="DO247" s="57"/>
      <c r="DP247" s="57"/>
      <c r="DQ247" s="57"/>
      <c r="DR247" s="57"/>
      <c r="DS247" s="57"/>
      <c r="DT247" s="57"/>
      <c r="DU247" s="57"/>
      <c r="DV247" s="57"/>
      <c r="DW247" s="57"/>
      <c r="DX247" s="57"/>
      <c r="DY247" s="57"/>
      <c r="DZ247" s="57"/>
      <c r="EA247" s="57"/>
      <c r="EB247" s="57"/>
      <c r="EC247" s="57"/>
      <c r="ED247" s="57"/>
      <c r="EE247" s="57"/>
      <c r="EF247" s="57"/>
      <c r="EG247" s="57"/>
      <c r="EH247" s="57"/>
      <c r="EI247" s="57"/>
      <c r="EJ247" s="57"/>
      <c r="EK247" s="57"/>
      <c r="EL247" s="57"/>
      <c r="EM247" s="57"/>
      <c r="EN247" s="57"/>
      <c r="EO247" s="57"/>
      <c r="EP247" s="57"/>
      <c r="EQ247" s="57"/>
      <c r="ER247" s="57"/>
      <c r="ES247" s="57"/>
      <c r="ET247" s="57"/>
      <c r="EU247" s="57"/>
      <c r="EV247" s="57"/>
      <c r="EW247" s="57"/>
      <c r="EX247" s="57"/>
      <c r="EY247" s="57"/>
      <c r="EZ247" s="57"/>
      <c r="FA247" s="57"/>
      <c r="FB247" s="57"/>
      <c r="FC247" s="57"/>
      <c r="FD247" s="57"/>
      <c r="FE247" s="57"/>
      <c r="FF247" s="57"/>
      <c r="FG247" s="57"/>
      <c r="FH247" s="57"/>
      <c r="FI247" s="57"/>
      <c r="FJ247" s="57"/>
      <c r="FK247" s="57"/>
      <c r="FL247" s="57"/>
      <c r="FM247" s="57"/>
      <c r="FN247" s="57"/>
      <c r="FO247" s="57"/>
      <c r="FP247" s="57"/>
      <c r="FQ247" s="57"/>
      <c r="FR247" s="57"/>
      <c r="FS247" s="57"/>
      <c r="FT247" s="57"/>
      <c r="FU247" s="57"/>
      <c r="FV247" s="57"/>
      <c r="FW247" s="57"/>
      <c r="FX247" s="57"/>
      <c r="FY247" s="57"/>
      <c r="FZ247" s="57"/>
      <c r="GA247" s="57"/>
      <c r="GB247" s="57"/>
      <c r="GC247" s="57"/>
      <c r="GD247" s="57"/>
      <c r="GE247" s="57"/>
      <c r="GF247" s="57"/>
      <c r="GG247" s="57"/>
      <c r="GH247" s="57"/>
      <c r="GI247" s="57"/>
      <c r="GJ247" s="57"/>
      <c r="GK247" s="57"/>
      <c r="GL247" s="57"/>
      <c r="GM247" s="57"/>
      <c r="GN247" s="57"/>
      <c r="GO247" s="57"/>
      <c r="GP247" s="57"/>
      <c r="GQ247" s="57"/>
      <c r="GR247" s="57"/>
      <c r="GS247" s="57"/>
      <c r="GT247" s="57"/>
    </row>
    <row r="248" spans="1:202" s="261" customFormat="1" ht="15.75">
      <c r="A248" s="260"/>
      <c r="B248" s="57"/>
      <c r="D248" s="265"/>
      <c r="E248" s="1189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145"/>
      <c r="AB248" s="145"/>
      <c r="AC248" s="145"/>
      <c r="AD248" s="145"/>
      <c r="AE248" s="145"/>
      <c r="AF248" s="145"/>
      <c r="AG248" s="145"/>
      <c r="AH248" s="145"/>
      <c r="AI248" s="145"/>
      <c r="AJ248" s="145"/>
      <c r="AK248" s="145"/>
      <c r="AL248" s="145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  <c r="AW248" s="57"/>
      <c r="AX248" s="57"/>
      <c r="AY248" s="57"/>
      <c r="AZ248" s="57"/>
      <c r="BA248" s="57"/>
      <c r="BB248" s="57"/>
      <c r="BC248" s="57"/>
      <c r="BD248" s="57"/>
      <c r="BE248" s="57"/>
      <c r="BF248" s="57"/>
      <c r="BG248" s="57"/>
      <c r="BH248" s="57"/>
      <c r="BI248" s="57"/>
      <c r="BJ248" s="57"/>
      <c r="BK248" s="57"/>
      <c r="BL248" s="57"/>
      <c r="BM248" s="57"/>
      <c r="BN248" s="57"/>
      <c r="BO248" s="57"/>
      <c r="BP248" s="57"/>
      <c r="BQ248" s="57"/>
      <c r="BR248" s="57"/>
      <c r="BS248" s="57"/>
      <c r="BT248" s="57"/>
      <c r="BU248" s="57"/>
      <c r="BV248" s="57"/>
      <c r="BW248" s="57"/>
      <c r="BX248" s="57"/>
      <c r="BY248" s="57"/>
      <c r="BZ248" s="57"/>
      <c r="CA248" s="57"/>
      <c r="CB248" s="57"/>
      <c r="CC248" s="57"/>
      <c r="CD248" s="57"/>
      <c r="CE248" s="57"/>
      <c r="CF248" s="57"/>
      <c r="CG248" s="57"/>
      <c r="CH248" s="57"/>
      <c r="CI248" s="57"/>
      <c r="CJ248" s="57"/>
      <c r="CK248" s="57"/>
      <c r="CL248" s="57"/>
      <c r="CM248" s="57"/>
      <c r="CN248" s="57"/>
      <c r="CO248" s="57"/>
      <c r="CP248" s="57"/>
      <c r="CQ248" s="57"/>
      <c r="CR248" s="57"/>
      <c r="CS248" s="57"/>
      <c r="CT248" s="57"/>
      <c r="CU248" s="57"/>
      <c r="CV248" s="57"/>
      <c r="CW248" s="57"/>
      <c r="CX248" s="57"/>
      <c r="CY248" s="57"/>
      <c r="CZ248" s="57"/>
      <c r="DA248" s="57"/>
      <c r="DB248" s="57"/>
      <c r="DC248" s="57"/>
      <c r="DD248" s="57"/>
      <c r="DE248" s="57"/>
      <c r="DF248" s="57"/>
      <c r="DG248" s="57"/>
      <c r="DH248" s="57"/>
      <c r="DI248" s="57"/>
      <c r="DJ248" s="57"/>
      <c r="DK248" s="57"/>
      <c r="DL248" s="57"/>
      <c r="DM248" s="57"/>
      <c r="DN248" s="57"/>
      <c r="DO248" s="57"/>
      <c r="DP248" s="57"/>
      <c r="DQ248" s="57"/>
      <c r="DR248" s="57"/>
      <c r="DS248" s="57"/>
      <c r="DT248" s="57"/>
      <c r="DU248" s="57"/>
      <c r="DV248" s="57"/>
      <c r="DW248" s="57"/>
      <c r="DX248" s="57"/>
      <c r="DY248" s="57"/>
      <c r="DZ248" s="57"/>
      <c r="EA248" s="57"/>
      <c r="EB248" s="57"/>
      <c r="EC248" s="57"/>
      <c r="ED248" s="57"/>
      <c r="EE248" s="57"/>
      <c r="EF248" s="57"/>
      <c r="EG248" s="57"/>
      <c r="EH248" s="57"/>
      <c r="EI248" s="57"/>
      <c r="EJ248" s="57"/>
      <c r="EK248" s="57"/>
      <c r="EL248" s="57"/>
      <c r="EM248" s="57"/>
      <c r="EN248" s="57"/>
      <c r="EO248" s="57"/>
      <c r="EP248" s="57"/>
      <c r="EQ248" s="57"/>
      <c r="ER248" s="57"/>
      <c r="ES248" s="57"/>
      <c r="ET248" s="57"/>
      <c r="EU248" s="57"/>
      <c r="EV248" s="57"/>
      <c r="EW248" s="57"/>
      <c r="EX248" s="57"/>
      <c r="EY248" s="57"/>
      <c r="EZ248" s="57"/>
      <c r="FA248" s="57"/>
      <c r="FB248" s="57"/>
      <c r="FC248" s="57"/>
      <c r="FD248" s="57"/>
      <c r="FE248" s="57"/>
      <c r="FF248" s="57"/>
      <c r="FG248" s="57"/>
      <c r="FH248" s="57"/>
      <c r="FI248" s="57"/>
      <c r="FJ248" s="57"/>
      <c r="FK248" s="57"/>
      <c r="FL248" s="57"/>
      <c r="FM248" s="57"/>
      <c r="FN248" s="57"/>
      <c r="FO248" s="57"/>
      <c r="FP248" s="57"/>
      <c r="FQ248" s="57"/>
      <c r="FR248" s="57"/>
      <c r="FS248" s="57"/>
      <c r="FT248" s="57"/>
      <c r="FU248" s="57"/>
      <c r="FV248" s="57"/>
      <c r="FW248" s="57"/>
      <c r="FX248" s="57"/>
      <c r="FY248" s="57"/>
      <c r="FZ248" s="57"/>
      <c r="GA248" s="57"/>
      <c r="GB248" s="57"/>
      <c r="GC248" s="57"/>
      <c r="GD248" s="57"/>
      <c r="GE248" s="57"/>
      <c r="GF248" s="57"/>
      <c r="GG248" s="57"/>
      <c r="GH248" s="57"/>
      <c r="GI248" s="57"/>
      <c r="GJ248" s="57"/>
      <c r="GK248" s="57"/>
      <c r="GL248" s="57"/>
      <c r="GM248" s="57"/>
      <c r="GN248" s="57"/>
      <c r="GO248" s="57"/>
      <c r="GP248" s="57"/>
      <c r="GQ248" s="57"/>
      <c r="GR248" s="57"/>
      <c r="GS248" s="57"/>
      <c r="GT248" s="57"/>
    </row>
    <row r="249" spans="1:202" s="261" customFormat="1" ht="15.75">
      <c r="A249" s="260"/>
      <c r="B249" s="57"/>
      <c r="D249" s="265"/>
      <c r="E249" s="1189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145"/>
      <c r="AB249" s="145"/>
      <c r="AC249" s="145"/>
      <c r="AD249" s="145"/>
      <c r="AE249" s="145"/>
      <c r="AF249" s="145"/>
      <c r="AG249" s="145"/>
      <c r="AH249" s="145"/>
      <c r="AI249" s="145"/>
      <c r="AJ249" s="145"/>
      <c r="AK249" s="145"/>
      <c r="AL249" s="145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  <c r="AW249" s="57"/>
      <c r="AX249" s="57"/>
      <c r="AY249" s="57"/>
      <c r="AZ249" s="57"/>
      <c r="BA249" s="57"/>
      <c r="BB249" s="57"/>
      <c r="BC249" s="57"/>
      <c r="BD249" s="57"/>
      <c r="BE249" s="57"/>
      <c r="BF249" s="57"/>
      <c r="BG249" s="57"/>
      <c r="BH249" s="57"/>
      <c r="BI249" s="57"/>
      <c r="BJ249" s="57"/>
      <c r="BK249" s="57"/>
      <c r="BL249" s="57"/>
      <c r="BM249" s="57"/>
      <c r="BN249" s="57"/>
      <c r="BO249" s="57"/>
      <c r="BP249" s="57"/>
      <c r="BQ249" s="57"/>
      <c r="BR249" s="57"/>
      <c r="BS249" s="57"/>
      <c r="BT249" s="57"/>
      <c r="BU249" s="57"/>
      <c r="BV249" s="57"/>
      <c r="BW249" s="57"/>
      <c r="BX249" s="57"/>
      <c r="BY249" s="57"/>
      <c r="BZ249" s="57"/>
      <c r="CA249" s="57"/>
      <c r="CB249" s="57"/>
      <c r="CC249" s="57"/>
      <c r="CD249" s="57"/>
      <c r="CE249" s="57"/>
      <c r="CF249" s="57"/>
      <c r="CG249" s="57"/>
      <c r="CH249" s="57"/>
      <c r="CI249" s="57"/>
      <c r="CJ249" s="57"/>
      <c r="CK249" s="57"/>
      <c r="CL249" s="57"/>
      <c r="CM249" s="57"/>
      <c r="CN249" s="57"/>
      <c r="CO249" s="57"/>
      <c r="CP249" s="57"/>
      <c r="CQ249" s="57"/>
      <c r="CR249" s="57"/>
      <c r="CS249" s="57"/>
      <c r="CT249" s="57"/>
      <c r="CU249" s="57"/>
      <c r="CV249" s="57"/>
      <c r="CW249" s="57"/>
      <c r="CX249" s="57"/>
      <c r="CY249" s="57"/>
      <c r="CZ249" s="57"/>
      <c r="DA249" s="57"/>
      <c r="DB249" s="57"/>
      <c r="DC249" s="57"/>
      <c r="DD249" s="57"/>
      <c r="DE249" s="57"/>
      <c r="DF249" s="57"/>
      <c r="DG249" s="57"/>
      <c r="DH249" s="57"/>
      <c r="DI249" s="57"/>
      <c r="DJ249" s="57"/>
      <c r="DK249" s="57"/>
      <c r="DL249" s="57"/>
      <c r="DM249" s="57"/>
      <c r="DN249" s="57"/>
      <c r="DO249" s="57"/>
      <c r="DP249" s="57"/>
      <c r="DQ249" s="57"/>
      <c r="DR249" s="57"/>
      <c r="DS249" s="57"/>
      <c r="DT249" s="57"/>
      <c r="DU249" s="57"/>
      <c r="DV249" s="57"/>
      <c r="DW249" s="57"/>
      <c r="DX249" s="57"/>
      <c r="DY249" s="57"/>
      <c r="DZ249" s="57"/>
      <c r="EA249" s="57"/>
      <c r="EB249" s="57"/>
      <c r="EC249" s="57"/>
      <c r="ED249" s="57"/>
      <c r="EE249" s="57"/>
      <c r="EF249" s="57"/>
      <c r="EG249" s="57"/>
      <c r="EH249" s="57"/>
      <c r="EI249" s="57"/>
      <c r="EJ249" s="57"/>
      <c r="EK249" s="57"/>
      <c r="EL249" s="57"/>
      <c r="EM249" s="57"/>
      <c r="EN249" s="57"/>
      <c r="EO249" s="57"/>
      <c r="EP249" s="57"/>
      <c r="EQ249" s="57"/>
      <c r="ER249" s="57"/>
      <c r="ES249" s="57"/>
      <c r="ET249" s="57"/>
      <c r="EU249" s="57"/>
      <c r="EV249" s="57"/>
      <c r="EW249" s="57"/>
      <c r="EX249" s="57"/>
      <c r="EY249" s="57"/>
      <c r="EZ249" s="57"/>
      <c r="FA249" s="57"/>
      <c r="FB249" s="57"/>
      <c r="FC249" s="57"/>
      <c r="FD249" s="57"/>
      <c r="FE249" s="57"/>
      <c r="FF249" s="57"/>
      <c r="FG249" s="57"/>
      <c r="FH249" s="57"/>
      <c r="FI249" s="57"/>
      <c r="FJ249" s="57"/>
      <c r="FK249" s="57"/>
      <c r="FL249" s="57"/>
      <c r="FM249" s="57"/>
      <c r="FN249" s="57"/>
      <c r="FO249" s="57"/>
      <c r="FP249" s="57"/>
      <c r="FQ249" s="57"/>
      <c r="FR249" s="57"/>
      <c r="FS249" s="57"/>
      <c r="FT249" s="57"/>
      <c r="FU249" s="57"/>
      <c r="FV249" s="57"/>
      <c r="FW249" s="57"/>
      <c r="FX249" s="57"/>
      <c r="FY249" s="57"/>
      <c r="FZ249" s="57"/>
      <c r="GA249" s="57"/>
      <c r="GB249" s="57"/>
      <c r="GC249" s="57"/>
      <c r="GD249" s="57"/>
      <c r="GE249" s="57"/>
      <c r="GF249" s="57"/>
      <c r="GG249" s="57"/>
      <c r="GH249" s="57"/>
      <c r="GI249" s="57"/>
      <c r="GJ249" s="57"/>
      <c r="GK249" s="57"/>
      <c r="GL249" s="57"/>
      <c r="GM249" s="57"/>
      <c r="GN249" s="57"/>
      <c r="GO249" s="57"/>
      <c r="GP249" s="57"/>
      <c r="GQ249" s="57"/>
      <c r="GR249" s="57"/>
      <c r="GS249" s="57"/>
      <c r="GT249" s="57"/>
    </row>
    <row r="250" spans="1:202" s="261" customFormat="1" ht="15.75">
      <c r="A250" s="260"/>
      <c r="B250" s="57"/>
      <c r="D250" s="265"/>
      <c r="E250" s="1189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145"/>
      <c r="AB250" s="145"/>
      <c r="AC250" s="145"/>
      <c r="AD250" s="145"/>
      <c r="AE250" s="145"/>
      <c r="AF250" s="145"/>
      <c r="AG250" s="145"/>
      <c r="AH250" s="145"/>
      <c r="AI250" s="145"/>
      <c r="AJ250" s="145"/>
      <c r="AK250" s="145"/>
      <c r="AL250" s="145"/>
      <c r="AM250" s="57"/>
      <c r="AN250" s="57"/>
      <c r="AO250" s="57"/>
      <c r="AP250" s="57"/>
      <c r="AQ250" s="57"/>
      <c r="AR250" s="57"/>
      <c r="AS250" s="57"/>
      <c r="AT250" s="57"/>
      <c r="AU250" s="57"/>
      <c r="AV250" s="57"/>
      <c r="AW250" s="57"/>
      <c r="AX250" s="57"/>
      <c r="AY250" s="57"/>
      <c r="AZ250" s="57"/>
      <c r="BA250" s="57"/>
      <c r="BB250" s="57"/>
      <c r="BC250" s="57"/>
      <c r="BD250" s="57"/>
      <c r="BE250" s="57"/>
      <c r="BF250" s="57"/>
      <c r="BG250" s="57"/>
      <c r="BH250" s="57"/>
      <c r="BI250" s="57"/>
      <c r="BJ250" s="57"/>
      <c r="BK250" s="57"/>
      <c r="BL250" s="57"/>
      <c r="BM250" s="57"/>
      <c r="BN250" s="57"/>
      <c r="BO250" s="57"/>
      <c r="BP250" s="57"/>
      <c r="BQ250" s="57"/>
      <c r="BR250" s="57"/>
      <c r="BS250" s="57"/>
      <c r="BT250" s="57"/>
      <c r="BU250" s="57"/>
      <c r="BV250" s="57"/>
      <c r="BW250" s="57"/>
      <c r="BX250" s="57"/>
      <c r="BY250" s="57"/>
      <c r="BZ250" s="57"/>
      <c r="CA250" s="57"/>
      <c r="CB250" s="57"/>
      <c r="CC250" s="57"/>
      <c r="CD250" s="57"/>
      <c r="CE250" s="57"/>
      <c r="CF250" s="57"/>
      <c r="CG250" s="57"/>
      <c r="CH250" s="57"/>
      <c r="CI250" s="57"/>
      <c r="CJ250" s="57"/>
      <c r="CK250" s="57"/>
      <c r="CL250" s="57"/>
      <c r="CM250" s="57"/>
      <c r="CN250" s="57"/>
      <c r="CO250" s="57"/>
      <c r="CP250" s="57"/>
      <c r="CQ250" s="57"/>
      <c r="CR250" s="57"/>
      <c r="CS250" s="57"/>
      <c r="CT250" s="57"/>
      <c r="CU250" s="57"/>
      <c r="CV250" s="57"/>
      <c r="CW250" s="57"/>
      <c r="CX250" s="57"/>
      <c r="CY250" s="57"/>
      <c r="CZ250" s="57"/>
      <c r="DA250" s="57"/>
      <c r="DB250" s="57"/>
      <c r="DC250" s="57"/>
      <c r="DD250" s="57"/>
      <c r="DE250" s="57"/>
      <c r="DF250" s="57"/>
      <c r="DG250" s="57"/>
      <c r="DH250" s="57"/>
      <c r="DI250" s="57"/>
      <c r="DJ250" s="57"/>
      <c r="DK250" s="57"/>
      <c r="DL250" s="57"/>
      <c r="DM250" s="57"/>
      <c r="DN250" s="57"/>
      <c r="DO250" s="57"/>
      <c r="DP250" s="57"/>
      <c r="DQ250" s="57"/>
      <c r="DR250" s="57"/>
      <c r="DS250" s="57"/>
      <c r="DT250" s="57"/>
      <c r="DU250" s="57"/>
      <c r="DV250" s="57"/>
      <c r="DW250" s="57"/>
      <c r="DX250" s="57"/>
      <c r="DY250" s="57"/>
      <c r="DZ250" s="57"/>
      <c r="EA250" s="57"/>
      <c r="EB250" s="57"/>
      <c r="EC250" s="57"/>
      <c r="ED250" s="57"/>
      <c r="EE250" s="57"/>
      <c r="EF250" s="57"/>
      <c r="EG250" s="57"/>
      <c r="EH250" s="57"/>
      <c r="EI250" s="57"/>
      <c r="EJ250" s="57"/>
      <c r="EK250" s="57"/>
      <c r="EL250" s="57"/>
      <c r="EM250" s="57"/>
      <c r="EN250" s="57"/>
      <c r="EO250" s="57"/>
      <c r="EP250" s="57"/>
      <c r="EQ250" s="57"/>
      <c r="ER250" s="57"/>
      <c r="ES250" s="57"/>
      <c r="ET250" s="57"/>
      <c r="EU250" s="57"/>
      <c r="EV250" s="57"/>
      <c r="EW250" s="57"/>
      <c r="EX250" s="57"/>
      <c r="EY250" s="57"/>
      <c r="EZ250" s="57"/>
      <c r="FA250" s="57"/>
      <c r="FB250" s="57"/>
      <c r="FC250" s="57"/>
      <c r="FD250" s="57"/>
      <c r="FE250" s="57"/>
      <c r="FF250" s="57"/>
      <c r="FG250" s="57"/>
      <c r="FH250" s="57"/>
      <c r="FI250" s="57"/>
      <c r="FJ250" s="57"/>
      <c r="FK250" s="57"/>
      <c r="FL250" s="57"/>
      <c r="FM250" s="57"/>
      <c r="FN250" s="57"/>
      <c r="FO250" s="57"/>
      <c r="FP250" s="57"/>
      <c r="FQ250" s="57"/>
      <c r="FR250" s="57"/>
      <c r="FS250" s="57"/>
      <c r="FT250" s="57"/>
      <c r="FU250" s="57"/>
      <c r="FV250" s="57"/>
      <c r="FW250" s="57"/>
      <c r="FX250" s="57"/>
      <c r="FY250" s="57"/>
      <c r="FZ250" s="57"/>
      <c r="GA250" s="57"/>
      <c r="GB250" s="57"/>
      <c r="GC250" s="57"/>
      <c r="GD250" s="57"/>
      <c r="GE250" s="57"/>
      <c r="GF250" s="57"/>
      <c r="GG250" s="57"/>
      <c r="GH250" s="57"/>
      <c r="GI250" s="57"/>
      <c r="GJ250" s="57"/>
      <c r="GK250" s="57"/>
      <c r="GL250" s="57"/>
      <c r="GM250" s="57"/>
      <c r="GN250" s="57"/>
      <c r="GO250" s="57"/>
      <c r="GP250" s="57"/>
      <c r="GQ250" s="57"/>
      <c r="GR250" s="57"/>
      <c r="GS250" s="57"/>
      <c r="GT250" s="57"/>
    </row>
    <row r="251" spans="1:202" s="261" customFormat="1" ht="15.75">
      <c r="A251" s="260"/>
      <c r="B251" s="57"/>
      <c r="D251" s="265"/>
      <c r="E251" s="1189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145"/>
      <c r="AB251" s="145"/>
      <c r="AC251" s="145"/>
      <c r="AD251" s="145"/>
      <c r="AE251" s="145"/>
      <c r="AF251" s="145"/>
      <c r="AG251" s="145"/>
      <c r="AH251" s="145"/>
      <c r="AI251" s="145"/>
      <c r="AJ251" s="145"/>
      <c r="AK251" s="145"/>
      <c r="AL251" s="145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  <c r="AW251" s="57"/>
      <c r="AX251" s="57"/>
      <c r="AY251" s="57"/>
      <c r="AZ251" s="57"/>
      <c r="BA251" s="57"/>
      <c r="BB251" s="57"/>
      <c r="BC251" s="57"/>
      <c r="BD251" s="57"/>
      <c r="BE251" s="57"/>
      <c r="BF251" s="57"/>
      <c r="BG251" s="57"/>
      <c r="BH251" s="57"/>
      <c r="BI251" s="57"/>
      <c r="BJ251" s="57"/>
      <c r="BK251" s="57"/>
      <c r="BL251" s="57"/>
      <c r="BM251" s="57"/>
      <c r="BN251" s="57"/>
      <c r="BO251" s="57"/>
      <c r="BP251" s="57"/>
      <c r="BQ251" s="57"/>
      <c r="BR251" s="57"/>
      <c r="BS251" s="57"/>
      <c r="BT251" s="57"/>
      <c r="BU251" s="57"/>
      <c r="BV251" s="57"/>
      <c r="BW251" s="57"/>
      <c r="BX251" s="57"/>
      <c r="BY251" s="57"/>
      <c r="BZ251" s="57"/>
      <c r="CA251" s="57"/>
      <c r="CB251" s="57"/>
      <c r="CC251" s="57"/>
      <c r="CD251" s="57"/>
      <c r="CE251" s="57"/>
      <c r="CF251" s="57"/>
      <c r="CG251" s="57"/>
      <c r="CH251" s="57"/>
      <c r="CI251" s="57"/>
      <c r="CJ251" s="57"/>
      <c r="CK251" s="57"/>
      <c r="CL251" s="57"/>
      <c r="CM251" s="57"/>
      <c r="CN251" s="57"/>
      <c r="CO251" s="57"/>
      <c r="CP251" s="57"/>
      <c r="CQ251" s="57"/>
      <c r="CR251" s="57"/>
      <c r="CS251" s="57"/>
      <c r="CT251" s="57"/>
      <c r="CU251" s="57"/>
      <c r="CV251" s="57"/>
      <c r="CW251" s="57"/>
      <c r="CX251" s="57"/>
      <c r="CY251" s="57"/>
      <c r="CZ251" s="57"/>
      <c r="DA251" s="57"/>
      <c r="DB251" s="57"/>
      <c r="DC251" s="57"/>
      <c r="DD251" s="57"/>
      <c r="DE251" s="57"/>
      <c r="DF251" s="57"/>
      <c r="DG251" s="57"/>
      <c r="DH251" s="57"/>
      <c r="DI251" s="57"/>
      <c r="DJ251" s="57"/>
      <c r="DK251" s="57"/>
      <c r="DL251" s="57"/>
      <c r="DM251" s="57"/>
      <c r="DN251" s="57"/>
      <c r="DO251" s="57"/>
      <c r="DP251" s="57"/>
      <c r="DQ251" s="57"/>
      <c r="DR251" s="57"/>
      <c r="DS251" s="57"/>
      <c r="DT251" s="57"/>
      <c r="DU251" s="57"/>
      <c r="DV251" s="57"/>
      <c r="DW251" s="57"/>
      <c r="DX251" s="57"/>
      <c r="DY251" s="57"/>
      <c r="DZ251" s="57"/>
      <c r="EA251" s="57"/>
      <c r="EB251" s="57"/>
      <c r="EC251" s="57"/>
      <c r="ED251" s="57"/>
      <c r="EE251" s="57"/>
      <c r="EF251" s="57"/>
      <c r="EG251" s="57"/>
      <c r="EH251" s="57"/>
      <c r="EI251" s="57"/>
      <c r="EJ251" s="57"/>
      <c r="EK251" s="57"/>
      <c r="EL251" s="57"/>
      <c r="EM251" s="57"/>
      <c r="EN251" s="57"/>
      <c r="EO251" s="57"/>
      <c r="EP251" s="57"/>
      <c r="EQ251" s="57"/>
      <c r="ER251" s="57"/>
      <c r="ES251" s="57"/>
      <c r="ET251" s="57"/>
      <c r="EU251" s="57"/>
      <c r="EV251" s="57"/>
      <c r="EW251" s="57"/>
      <c r="EX251" s="57"/>
      <c r="EY251" s="57"/>
      <c r="EZ251" s="57"/>
      <c r="FA251" s="57"/>
      <c r="FB251" s="57"/>
      <c r="FC251" s="57"/>
      <c r="FD251" s="57"/>
      <c r="FE251" s="57"/>
      <c r="FF251" s="57"/>
      <c r="FG251" s="57"/>
      <c r="FH251" s="57"/>
      <c r="FI251" s="57"/>
      <c r="FJ251" s="57"/>
      <c r="FK251" s="57"/>
      <c r="FL251" s="57"/>
      <c r="FM251" s="57"/>
      <c r="FN251" s="57"/>
      <c r="FO251" s="57"/>
      <c r="FP251" s="57"/>
      <c r="FQ251" s="57"/>
      <c r="FR251" s="57"/>
      <c r="FS251" s="57"/>
      <c r="FT251" s="57"/>
      <c r="FU251" s="57"/>
      <c r="FV251" s="57"/>
      <c r="FW251" s="57"/>
      <c r="FX251" s="57"/>
      <c r="FY251" s="57"/>
      <c r="FZ251" s="57"/>
      <c r="GA251" s="57"/>
      <c r="GB251" s="57"/>
      <c r="GC251" s="57"/>
      <c r="GD251" s="57"/>
      <c r="GE251" s="57"/>
      <c r="GF251" s="57"/>
      <c r="GG251" s="57"/>
      <c r="GH251" s="57"/>
      <c r="GI251" s="57"/>
      <c r="GJ251" s="57"/>
      <c r="GK251" s="57"/>
      <c r="GL251" s="57"/>
      <c r="GM251" s="57"/>
      <c r="GN251" s="57"/>
      <c r="GO251" s="57"/>
      <c r="GP251" s="57"/>
      <c r="GQ251" s="57"/>
      <c r="GR251" s="57"/>
      <c r="GS251" s="57"/>
      <c r="GT251" s="57"/>
    </row>
    <row r="252" spans="1:202" s="261" customFormat="1" ht="15.75">
      <c r="A252" s="260"/>
      <c r="B252" s="57"/>
      <c r="D252" s="265"/>
      <c r="E252" s="1189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145"/>
      <c r="AB252" s="145"/>
      <c r="AC252" s="145"/>
      <c r="AD252" s="145"/>
      <c r="AE252" s="145"/>
      <c r="AF252" s="145"/>
      <c r="AG252" s="145"/>
      <c r="AH252" s="145"/>
      <c r="AI252" s="145"/>
      <c r="AJ252" s="145"/>
      <c r="AK252" s="145"/>
      <c r="AL252" s="145"/>
      <c r="AM252" s="57"/>
      <c r="AN252" s="57"/>
      <c r="AO252" s="57"/>
      <c r="AP252" s="57"/>
      <c r="AQ252" s="57"/>
      <c r="AR252" s="57"/>
      <c r="AS252" s="57"/>
      <c r="AT252" s="57"/>
      <c r="AU252" s="57"/>
      <c r="AV252" s="57"/>
      <c r="AW252" s="57"/>
      <c r="AX252" s="57"/>
      <c r="AY252" s="57"/>
      <c r="AZ252" s="57"/>
      <c r="BA252" s="57"/>
      <c r="BB252" s="57"/>
      <c r="BC252" s="57"/>
      <c r="BD252" s="57"/>
      <c r="BE252" s="57"/>
      <c r="BF252" s="57"/>
      <c r="BG252" s="57"/>
      <c r="BH252" s="57"/>
      <c r="BI252" s="57"/>
      <c r="BJ252" s="57"/>
      <c r="BK252" s="57"/>
      <c r="BL252" s="57"/>
      <c r="BM252" s="57"/>
      <c r="BN252" s="57"/>
      <c r="BO252" s="57"/>
      <c r="BP252" s="57"/>
      <c r="BQ252" s="57"/>
      <c r="BR252" s="57"/>
      <c r="BS252" s="57"/>
      <c r="BT252" s="57"/>
      <c r="BU252" s="57"/>
      <c r="BV252" s="57"/>
      <c r="BW252" s="57"/>
      <c r="BX252" s="57"/>
      <c r="BY252" s="57"/>
      <c r="BZ252" s="57"/>
      <c r="CA252" s="57"/>
      <c r="CB252" s="57"/>
      <c r="CC252" s="57"/>
      <c r="CD252" s="57"/>
      <c r="CE252" s="57"/>
      <c r="CF252" s="57"/>
      <c r="CG252" s="57"/>
      <c r="CH252" s="57"/>
      <c r="CI252" s="57"/>
      <c r="CJ252" s="57"/>
      <c r="CK252" s="57"/>
      <c r="CL252" s="57"/>
      <c r="CM252" s="57"/>
      <c r="CN252" s="57"/>
      <c r="CO252" s="57"/>
      <c r="CP252" s="57"/>
      <c r="CQ252" s="57"/>
      <c r="CR252" s="57"/>
      <c r="CS252" s="57"/>
      <c r="CT252" s="57"/>
      <c r="CU252" s="57"/>
      <c r="CV252" s="57"/>
      <c r="CW252" s="57"/>
      <c r="CX252" s="57"/>
      <c r="CY252" s="57"/>
      <c r="CZ252" s="57"/>
      <c r="DA252" s="57"/>
      <c r="DB252" s="57"/>
      <c r="DC252" s="57"/>
      <c r="DD252" s="57"/>
      <c r="DE252" s="57"/>
      <c r="DF252" s="57"/>
      <c r="DG252" s="57"/>
      <c r="DH252" s="57"/>
      <c r="DI252" s="57"/>
      <c r="DJ252" s="57"/>
      <c r="DK252" s="57"/>
      <c r="DL252" s="57"/>
      <c r="DM252" s="57"/>
      <c r="DN252" s="57"/>
      <c r="DO252" s="57"/>
      <c r="DP252" s="57"/>
      <c r="DQ252" s="57"/>
      <c r="DR252" s="57"/>
      <c r="DS252" s="57"/>
      <c r="DT252" s="57"/>
      <c r="DU252" s="57"/>
      <c r="DV252" s="57"/>
      <c r="DW252" s="57"/>
      <c r="DX252" s="57"/>
      <c r="DY252" s="57"/>
      <c r="DZ252" s="57"/>
      <c r="EA252" s="57"/>
      <c r="EB252" s="57"/>
      <c r="EC252" s="57"/>
      <c r="ED252" s="57"/>
      <c r="EE252" s="57"/>
      <c r="EF252" s="57"/>
      <c r="EG252" s="57"/>
      <c r="EH252" s="57"/>
      <c r="EI252" s="57"/>
      <c r="EJ252" s="57"/>
      <c r="EK252" s="57"/>
      <c r="EL252" s="57"/>
      <c r="EM252" s="57"/>
      <c r="EN252" s="57"/>
      <c r="EO252" s="57"/>
      <c r="EP252" s="57"/>
      <c r="EQ252" s="57"/>
      <c r="ER252" s="57"/>
      <c r="ES252" s="57"/>
      <c r="ET252" s="57"/>
      <c r="EU252" s="57"/>
      <c r="EV252" s="57"/>
      <c r="EW252" s="57"/>
      <c r="EX252" s="57"/>
      <c r="EY252" s="57"/>
      <c r="EZ252" s="57"/>
      <c r="FA252" s="57"/>
      <c r="FB252" s="57"/>
      <c r="FC252" s="57"/>
      <c r="FD252" s="57"/>
      <c r="FE252" s="57"/>
      <c r="FF252" s="57"/>
      <c r="FG252" s="57"/>
      <c r="FH252" s="57"/>
      <c r="FI252" s="57"/>
      <c r="FJ252" s="57"/>
      <c r="FK252" s="57"/>
      <c r="FL252" s="57"/>
      <c r="FM252" s="57"/>
      <c r="FN252" s="57"/>
      <c r="FO252" s="57"/>
      <c r="FP252" s="57"/>
      <c r="FQ252" s="57"/>
      <c r="FR252" s="57"/>
      <c r="FS252" s="57"/>
      <c r="FT252" s="57"/>
      <c r="FU252" s="57"/>
      <c r="FV252" s="57"/>
      <c r="FW252" s="57"/>
      <c r="FX252" s="57"/>
      <c r="FY252" s="57"/>
      <c r="FZ252" s="57"/>
      <c r="GA252" s="57"/>
      <c r="GB252" s="57"/>
      <c r="GC252" s="57"/>
      <c r="GD252" s="57"/>
      <c r="GE252" s="57"/>
      <c r="GF252" s="57"/>
      <c r="GG252" s="57"/>
      <c r="GH252" s="57"/>
      <c r="GI252" s="57"/>
      <c r="GJ252" s="57"/>
      <c r="GK252" s="57"/>
      <c r="GL252" s="57"/>
      <c r="GM252" s="57"/>
      <c r="GN252" s="57"/>
      <c r="GO252" s="57"/>
      <c r="GP252" s="57"/>
      <c r="GQ252" s="57"/>
      <c r="GR252" s="57"/>
      <c r="GS252" s="57"/>
      <c r="GT252" s="57"/>
    </row>
    <row r="253" spans="1:202" s="261" customFormat="1" ht="15.75">
      <c r="A253" s="260"/>
      <c r="B253" s="57"/>
      <c r="D253" s="265"/>
      <c r="E253" s="1189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145"/>
      <c r="AB253" s="145"/>
      <c r="AC253" s="145"/>
      <c r="AD253" s="145"/>
      <c r="AE253" s="145"/>
      <c r="AF253" s="145"/>
      <c r="AG253" s="145"/>
      <c r="AH253" s="145"/>
      <c r="AI253" s="145"/>
      <c r="AJ253" s="145"/>
      <c r="AK253" s="145"/>
      <c r="AL253" s="145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  <c r="AW253" s="57"/>
      <c r="AX253" s="57"/>
      <c r="AY253" s="57"/>
      <c r="AZ253" s="57"/>
      <c r="BA253" s="57"/>
      <c r="BB253" s="57"/>
      <c r="BC253" s="57"/>
      <c r="BD253" s="57"/>
      <c r="BE253" s="57"/>
      <c r="BF253" s="57"/>
      <c r="BG253" s="57"/>
      <c r="BH253" s="57"/>
      <c r="BI253" s="57"/>
      <c r="BJ253" s="57"/>
      <c r="BK253" s="57"/>
      <c r="BL253" s="57"/>
      <c r="BM253" s="57"/>
      <c r="BN253" s="57"/>
      <c r="BO253" s="57"/>
      <c r="BP253" s="57"/>
      <c r="BQ253" s="57"/>
      <c r="BR253" s="57"/>
      <c r="BS253" s="57"/>
      <c r="BT253" s="57"/>
      <c r="BU253" s="57"/>
      <c r="BV253" s="57"/>
      <c r="BW253" s="57"/>
      <c r="BX253" s="57"/>
      <c r="BY253" s="57"/>
      <c r="BZ253" s="57"/>
      <c r="CA253" s="57"/>
      <c r="CB253" s="57"/>
      <c r="CC253" s="57"/>
      <c r="CD253" s="57"/>
      <c r="CE253" s="57"/>
      <c r="CF253" s="57"/>
      <c r="CG253" s="57"/>
      <c r="CH253" s="57"/>
      <c r="CI253" s="57"/>
      <c r="CJ253" s="57"/>
      <c r="CK253" s="57"/>
      <c r="CL253" s="57"/>
      <c r="CM253" s="57"/>
      <c r="CN253" s="57"/>
      <c r="CO253" s="57"/>
      <c r="CP253" s="57"/>
      <c r="CQ253" s="57"/>
      <c r="CR253" s="57"/>
      <c r="CS253" s="57"/>
      <c r="CT253" s="57"/>
      <c r="CU253" s="57"/>
      <c r="CV253" s="57"/>
      <c r="CW253" s="57"/>
      <c r="CX253" s="57"/>
      <c r="CY253" s="57"/>
      <c r="CZ253" s="57"/>
      <c r="DA253" s="57"/>
      <c r="DB253" s="57"/>
      <c r="DC253" s="57"/>
      <c r="DD253" s="57"/>
      <c r="DE253" s="57"/>
      <c r="DF253" s="57"/>
      <c r="DG253" s="57"/>
      <c r="DH253" s="57"/>
      <c r="DI253" s="57"/>
      <c r="DJ253" s="57"/>
      <c r="DK253" s="57"/>
      <c r="DL253" s="57"/>
      <c r="DM253" s="57"/>
      <c r="DN253" s="57"/>
      <c r="DO253" s="57"/>
      <c r="DP253" s="57"/>
      <c r="DQ253" s="57"/>
      <c r="DR253" s="57"/>
      <c r="DS253" s="57"/>
      <c r="DT253" s="57"/>
      <c r="DU253" s="57"/>
      <c r="DV253" s="57"/>
      <c r="DW253" s="57"/>
      <c r="DX253" s="57"/>
      <c r="DY253" s="57"/>
      <c r="DZ253" s="57"/>
      <c r="EA253" s="57"/>
      <c r="EB253" s="57"/>
      <c r="EC253" s="57"/>
      <c r="ED253" s="57"/>
      <c r="EE253" s="57"/>
      <c r="EF253" s="57"/>
      <c r="EG253" s="57"/>
      <c r="EH253" s="57"/>
      <c r="EI253" s="57"/>
      <c r="EJ253" s="57"/>
      <c r="EK253" s="57"/>
      <c r="EL253" s="57"/>
      <c r="EM253" s="57"/>
      <c r="EN253" s="57"/>
      <c r="EO253" s="57"/>
      <c r="EP253" s="57"/>
      <c r="EQ253" s="57"/>
      <c r="ER253" s="57"/>
      <c r="ES253" s="57"/>
      <c r="ET253" s="57"/>
      <c r="EU253" s="57"/>
      <c r="EV253" s="57"/>
      <c r="EW253" s="57"/>
      <c r="EX253" s="57"/>
      <c r="EY253" s="57"/>
      <c r="EZ253" s="57"/>
      <c r="FA253" s="57"/>
      <c r="FB253" s="57"/>
      <c r="FC253" s="57"/>
      <c r="FD253" s="57"/>
      <c r="FE253" s="57"/>
      <c r="FF253" s="57"/>
      <c r="FG253" s="57"/>
      <c r="FH253" s="57"/>
      <c r="FI253" s="57"/>
      <c r="FJ253" s="57"/>
      <c r="FK253" s="57"/>
      <c r="FL253" s="57"/>
      <c r="FM253" s="57"/>
      <c r="FN253" s="57"/>
      <c r="FO253" s="57"/>
      <c r="FP253" s="57"/>
      <c r="FQ253" s="57"/>
      <c r="FR253" s="57"/>
      <c r="FS253" s="57"/>
      <c r="FT253" s="57"/>
      <c r="FU253" s="57"/>
      <c r="FV253" s="57"/>
      <c r="FW253" s="57"/>
      <c r="FX253" s="57"/>
      <c r="FY253" s="57"/>
      <c r="FZ253" s="57"/>
      <c r="GA253" s="57"/>
      <c r="GB253" s="57"/>
      <c r="GC253" s="57"/>
      <c r="GD253" s="57"/>
      <c r="GE253" s="57"/>
      <c r="GF253" s="57"/>
      <c r="GG253" s="57"/>
      <c r="GH253" s="57"/>
      <c r="GI253" s="57"/>
      <c r="GJ253" s="57"/>
      <c r="GK253" s="57"/>
      <c r="GL253" s="57"/>
      <c r="GM253" s="57"/>
      <c r="GN253" s="57"/>
      <c r="GO253" s="57"/>
      <c r="GP253" s="57"/>
      <c r="GQ253" s="57"/>
      <c r="GR253" s="57"/>
      <c r="GS253" s="57"/>
      <c r="GT253" s="57"/>
    </row>
    <row r="254" spans="1:202" s="261" customFormat="1" ht="15.75">
      <c r="A254" s="260"/>
      <c r="B254" s="57"/>
      <c r="D254" s="265"/>
      <c r="E254" s="1189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145"/>
      <c r="AB254" s="145"/>
      <c r="AC254" s="145"/>
      <c r="AD254" s="145"/>
      <c r="AE254" s="145"/>
      <c r="AF254" s="145"/>
      <c r="AG254" s="145"/>
      <c r="AH254" s="145"/>
      <c r="AI254" s="145"/>
      <c r="AJ254" s="145"/>
      <c r="AK254" s="145"/>
      <c r="AL254" s="145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  <c r="AW254" s="57"/>
      <c r="AX254" s="57"/>
      <c r="AY254" s="57"/>
      <c r="AZ254" s="57"/>
      <c r="BA254" s="57"/>
      <c r="BB254" s="57"/>
      <c r="BC254" s="57"/>
      <c r="BD254" s="57"/>
      <c r="BE254" s="57"/>
      <c r="BF254" s="57"/>
      <c r="BG254" s="57"/>
      <c r="BH254" s="57"/>
      <c r="BI254" s="57"/>
      <c r="BJ254" s="57"/>
      <c r="BK254" s="57"/>
      <c r="BL254" s="57"/>
      <c r="BM254" s="57"/>
      <c r="BN254" s="57"/>
      <c r="BO254" s="57"/>
      <c r="BP254" s="57"/>
      <c r="BQ254" s="57"/>
      <c r="BR254" s="57"/>
      <c r="BS254" s="57"/>
      <c r="BT254" s="57"/>
      <c r="BU254" s="57"/>
      <c r="BV254" s="57"/>
      <c r="BW254" s="57"/>
      <c r="BX254" s="57"/>
      <c r="BY254" s="57"/>
      <c r="BZ254" s="57"/>
      <c r="CA254" s="57"/>
      <c r="CB254" s="57"/>
      <c r="CC254" s="57"/>
      <c r="CD254" s="57"/>
      <c r="CE254" s="57"/>
      <c r="CF254" s="57"/>
      <c r="CG254" s="57"/>
      <c r="CH254" s="57"/>
      <c r="CI254" s="57"/>
      <c r="CJ254" s="57"/>
      <c r="CK254" s="57"/>
      <c r="CL254" s="57"/>
      <c r="CM254" s="57"/>
      <c r="CN254" s="57"/>
      <c r="CO254" s="57"/>
      <c r="CP254" s="57"/>
      <c r="CQ254" s="57"/>
      <c r="CR254" s="57"/>
      <c r="CS254" s="57"/>
      <c r="CT254" s="57"/>
      <c r="CU254" s="57"/>
      <c r="CV254" s="57"/>
      <c r="CW254" s="57"/>
      <c r="CX254" s="57"/>
      <c r="CY254" s="57"/>
      <c r="CZ254" s="57"/>
      <c r="DA254" s="57"/>
      <c r="DB254" s="57"/>
      <c r="DC254" s="57"/>
      <c r="DD254" s="57"/>
      <c r="DE254" s="57"/>
      <c r="DF254" s="57"/>
      <c r="DG254" s="57"/>
      <c r="DH254" s="57"/>
      <c r="DI254" s="57"/>
      <c r="DJ254" s="57"/>
      <c r="DK254" s="57"/>
      <c r="DL254" s="57"/>
      <c r="DM254" s="57"/>
      <c r="DN254" s="57"/>
      <c r="DO254" s="57"/>
      <c r="DP254" s="57"/>
      <c r="DQ254" s="57"/>
      <c r="DR254" s="57"/>
      <c r="DS254" s="57"/>
      <c r="DT254" s="57"/>
      <c r="DU254" s="57"/>
      <c r="DV254" s="57"/>
      <c r="DW254" s="57"/>
      <c r="DX254" s="57"/>
      <c r="DY254" s="57"/>
      <c r="DZ254" s="57"/>
      <c r="EA254" s="57"/>
      <c r="EB254" s="57"/>
      <c r="EC254" s="57"/>
      <c r="ED254" s="57"/>
      <c r="EE254" s="57"/>
      <c r="EF254" s="57"/>
      <c r="EG254" s="57"/>
      <c r="EH254" s="57"/>
      <c r="EI254" s="57"/>
      <c r="EJ254" s="57"/>
      <c r="EK254" s="57"/>
      <c r="EL254" s="57"/>
      <c r="EM254" s="57"/>
      <c r="EN254" s="57"/>
      <c r="EO254" s="57"/>
      <c r="EP254" s="57"/>
      <c r="EQ254" s="57"/>
      <c r="ER254" s="57"/>
      <c r="ES254" s="57"/>
      <c r="ET254" s="57"/>
      <c r="EU254" s="57"/>
      <c r="EV254" s="57"/>
      <c r="EW254" s="57"/>
      <c r="EX254" s="57"/>
      <c r="EY254" s="57"/>
      <c r="EZ254" s="57"/>
      <c r="FA254" s="57"/>
      <c r="FB254" s="57"/>
      <c r="FC254" s="57"/>
      <c r="FD254" s="57"/>
      <c r="FE254" s="57"/>
      <c r="FF254" s="57"/>
      <c r="FG254" s="57"/>
      <c r="FH254" s="57"/>
      <c r="FI254" s="57"/>
      <c r="FJ254" s="57"/>
      <c r="FK254" s="57"/>
      <c r="FL254" s="57"/>
      <c r="FM254" s="57"/>
      <c r="FN254" s="57"/>
      <c r="FO254" s="57"/>
      <c r="FP254" s="57"/>
      <c r="FQ254" s="57"/>
      <c r="FR254" s="57"/>
      <c r="FS254" s="57"/>
      <c r="FT254" s="57"/>
      <c r="FU254" s="57"/>
      <c r="FV254" s="57"/>
      <c r="FW254" s="57"/>
      <c r="FX254" s="57"/>
      <c r="FY254" s="57"/>
      <c r="FZ254" s="57"/>
      <c r="GA254" s="57"/>
      <c r="GB254" s="57"/>
      <c r="GC254" s="57"/>
      <c r="GD254" s="57"/>
      <c r="GE254" s="57"/>
      <c r="GF254" s="57"/>
      <c r="GG254" s="57"/>
      <c r="GH254" s="57"/>
      <c r="GI254" s="57"/>
      <c r="GJ254" s="57"/>
      <c r="GK254" s="57"/>
      <c r="GL254" s="57"/>
      <c r="GM254" s="57"/>
      <c r="GN254" s="57"/>
      <c r="GO254" s="57"/>
      <c r="GP254" s="57"/>
      <c r="GQ254" s="57"/>
      <c r="GR254" s="57"/>
      <c r="GS254" s="57"/>
      <c r="GT254" s="57"/>
    </row>
    <row r="255" spans="1:202" s="261" customFormat="1" ht="15.75">
      <c r="A255" s="260"/>
      <c r="B255" s="57"/>
      <c r="D255" s="265"/>
      <c r="E255" s="1189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145"/>
      <c r="AB255" s="145"/>
      <c r="AC255" s="145"/>
      <c r="AD255" s="145"/>
      <c r="AE255" s="145"/>
      <c r="AF255" s="145"/>
      <c r="AG255" s="145"/>
      <c r="AH255" s="145"/>
      <c r="AI255" s="145"/>
      <c r="AJ255" s="145"/>
      <c r="AK255" s="145"/>
      <c r="AL255" s="145"/>
      <c r="AM255" s="57"/>
      <c r="AN255" s="57"/>
      <c r="AO255" s="57"/>
      <c r="AP255" s="57"/>
      <c r="AQ255" s="57"/>
      <c r="AR255" s="57"/>
      <c r="AS255" s="57"/>
      <c r="AT255" s="57"/>
      <c r="AU255" s="57"/>
      <c r="AV255" s="57"/>
      <c r="AW255" s="57"/>
      <c r="AX255" s="57"/>
      <c r="AY255" s="57"/>
      <c r="AZ255" s="57"/>
      <c r="BA255" s="57"/>
      <c r="BB255" s="57"/>
      <c r="BC255" s="57"/>
      <c r="BD255" s="57"/>
      <c r="BE255" s="57"/>
      <c r="BF255" s="57"/>
      <c r="BG255" s="57"/>
      <c r="BH255" s="57"/>
      <c r="BI255" s="57"/>
      <c r="BJ255" s="57"/>
      <c r="BK255" s="57"/>
      <c r="BL255" s="57"/>
      <c r="BM255" s="57"/>
      <c r="BN255" s="57"/>
      <c r="BO255" s="57"/>
      <c r="BP255" s="57"/>
      <c r="BQ255" s="57"/>
      <c r="BR255" s="57"/>
      <c r="BS255" s="57"/>
      <c r="BT255" s="57"/>
      <c r="BU255" s="57"/>
      <c r="BV255" s="57"/>
      <c r="BW255" s="57"/>
      <c r="BX255" s="57"/>
      <c r="BY255" s="57"/>
      <c r="BZ255" s="57"/>
      <c r="CA255" s="57"/>
      <c r="CB255" s="57"/>
      <c r="CC255" s="57"/>
      <c r="CD255" s="57"/>
      <c r="CE255" s="57"/>
      <c r="CF255" s="57"/>
      <c r="CG255" s="57"/>
      <c r="CH255" s="57"/>
      <c r="CI255" s="57"/>
      <c r="CJ255" s="57"/>
      <c r="CK255" s="57"/>
      <c r="CL255" s="57"/>
      <c r="CM255" s="57"/>
      <c r="CN255" s="57"/>
      <c r="CO255" s="57"/>
      <c r="CP255" s="57"/>
      <c r="CQ255" s="57"/>
      <c r="CR255" s="57"/>
      <c r="CS255" s="57"/>
      <c r="CT255" s="57"/>
      <c r="CU255" s="57"/>
      <c r="CV255" s="57"/>
      <c r="CW255" s="57"/>
      <c r="CX255" s="57"/>
      <c r="CY255" s="57"/>
      <c r="CZ255" s="57"/>
      <c r="DA255" s="57"/>
      <c r="DB255" s="57"/>
      <c r="DC255" s="57"/>
      <c r="DD255" s="57"/>
      <c r="DE255" s="57"/>
      <c r="DF255" s="57"/>
      <c r="DG255" s="57"/>
      <c r="DH255" s="57"/>
      <c r="DI255" s="57"/>
      <c r="DJ255" s="57"/>
      <c r="DK255" s="57"/>
      <c r="DL255" s="57"/>
      <c r="DM255" s="57"/>
      <c r="DN255" s="57"/>
      <c r="DO255" s="57"/>
      <c r="DP255" s="57"/>
      <c r="DQ255" s="57"/>
      <c r="DR255" s="57"/>
      <c r="DS255" s="57"/>
      <c r="DT255" s="57"/>
      <c r="DU255" s="57"/>
      <c r="DV255" s="57"/>
      <c r="DW255" s="57"/>
      <c r="DX255" s="57"/>
      <c r="DY255" s="57"/>
      <c r="DZ255" s="57"/>
      <c r="EA255" s="57"/>
      <c r="EB255" s="57"/>
      <c r="EC255" s="57"/>
      <c r="ED255" s="57"/>
      <c r="EE255" s="57"/>
      <c r="EF255" s="57"/>
      <c r="EG255" s="57"/>
      <c r="EH255" s="57"/>
      <c r="EI255" s="57"/>
      <c r="EJ255" s="57"/>
      <c r="EK255" s="57"/>
      <c r="EL255" s="57"/>
      <c r="EM255" s="57"/>
      <c r="EN255" s="57"/>
      <c r="EO255" s="57"/>
      <c r="EP255" s="57"/>
      <c r="EQ255" s="57"/>
      <c r="ER255" s="57"/>
      <c r="ES255" s="57"/>
      <c r="ET255" s="57"/>
      <c r="EU255" s="57"/>
      <c r="EV255" s="57"/>
      <c r="EW255" s="57"/>
      <c r="EX255" s="57"/>
      <c r="EY255" s="57"/>
      <c r="EZ255" s="57"/>
      <c r="FA255" s="57"/>
      <c r="FB255" s="57"/>
      <c r="FC255" s="57"/>
      <c r="FD255" s="57"/>
      <c r="FE255" s="57"/>
      <c r="FF255" s="57"/>
      <c r="FG255" s="57"/>
      <c r="FH255" s="57"/>
      <c r="FI255" s="57"/>
      <c r="FJ255" s="57"/>
      <c r="FK255" s="57"/>
      <c r="FL255" s="57"/>
      <c r="FM255" s="57"/>
      <c r="FN255" s="57"/>
      <c r="FO255" s="57"/>
      <c r="FP255" s="57"/>
      <c r="FQ255" s="57"/>
      <c r="FR255" s="57"/>
      <c r="FS255" s="57"/>
      <c r="FT255" s="57"/>
      <c r="FU255" s="57"/>
      <c r="FV255" s="57"/>
      <c r="FW255" s="57"/>
      <c r="FX255" s="57"/>
      <c r="FY255" s="57"/>
      <c r="FZ255" s="57"/>
      <c r="GA255" s="57"/>
      <c r="GB255" s="57"/>
      <c r="GC255" s="57"/>
      <c r="GD255" s="57"/>
      <c r="GE255" s="57"/>
      <c r="GF255" s="57"/>
      <c r="GG255" s="57"/>
      <c r="GH255" s="57"/>
      <c r="GI255" s="57"/>
      <c r="GJ255" s="57"/>
      <c r="GK255" s="57"/>
      <c r="GL255" s="57"/>
      <c r="GM255" s="57"/>
      <c r="GN255" s="57"/>
      <c r="GO255" s="57"/>
      <c r="GP255" s="57"/>
      <c r="GQ255" s="57"/>
      <c r="GR255" s="57"/>
      <c r="GS255" s="57"/>
      <c r="GT255" s="57"/>
    </row>
    <row r="256" spans="1:202" s="261" customFormat="1" ht="15.75">
      <c r="A256" s="260"/>
      <c r="B256" s="57"/>
      <c r="D256" s="265"/>
      <c r="E256" s="1189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145"/>
      <c r="AB256" s="145"/>
      <c r="AC256" s="145"/>
      <c r="AD256" s="145"/>
      <c r="AE256" s="145"/>
      <c r="AF256" s="145"/>
      <c r="AG256" s="145"/>
      <c r="AH256" s="145"/>
      <c r="AI256" s="145"/>
      <c r="AJ256" s="145"/>
      <c r="AK256" s="145"/>
      <c r="AL256" s="145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  <c r="AW256" s="57"/>
      <c r="AX256" s="57"/>
      <c r="AY256" s="57"/>
      <c r="AZ256" s="57"/>
      <c r="BA256" s="57"/>
      <c r="BB256" s="57"/>
      <c r="BC256" s="57"/>
      <c r="BD256" s="57"/>
      <c r="BE256" s="57"/>
      <c r="BF256" s="57"/>
      <c r="BG256" s="57"/>
      <c r="BH256" s="57"/>
      <c r="BI256" s="57"/>
      <c r="BJ256" s="57"/>
      <c r="BK256" s="57"/>
      <c r="BL256" s="57"/>
      <c r="BM256" s="57"/>
      <c r="BN256" s="57"/>
      <c r="BO256" s="57"/>
      <c r="BP256" s="57"/>
      <c r="BQ256" s="57"/>
      <c r="BR256" s="57"/>
      <c r="BS256" s="57"/>
      <c r="BT256" s="57"/>
      <c r="BU256" s="57"/>
      <c r="BV256" s="57"/>
      <c r="BW256" s="57"/>
      <c r="BX256" s="57"/>
      <c r="BY256" s="57"/>
      <c r="BZ256" s="57"/>
      <c r="CA256" s="57"/>
      <c r="CB256" s="57"/>
      <c r="CC256" s="57"/>
      <c r="CD256" s="57"/>
      <c r="CE256" s="57"/>
      <c r="CF256" s="57"/>
      <c r="CG256" s="57"/>
      <c r="CH256" s="57"/>
      <c r="CI256" s="57"/>
      <c r="CJ256" s="57"/>
      <c r="CK256" s="57"/>
      <c r="CL256" s="57"/>
      <c r="CM256" s="57"/>
      <c r="CN256" s="57"/>
      <c r="CO256" s="57"/>
      <c r="CP256" s="57"/>
      <c r="CQ256" s="57"/>
      <c r="CR256" s="57"/>
      <c r="CS256" s="57"/>
      <c r="CT256" s="57"/>
      <c r="CU256" s="57"/>
      <c r="CV256" s="57"/>
      <c r="CW256" s="57"/>
      <c r="CX256" s="57"/>
      <c r="CY256" s="57"/>
      <c r="CZ256" s="57"/>
      <c r="DA256" s="57"/>
      <c r="DB256" s="57"/>
      <c r="DC256" s="57"/>
      <c r="DD256" s="57"/>
      <c r="DE256" s="57"/>
      <c r="DF256" s="57"/>
      <c r="DG256" s="57"/>
      <c r="DH256" s="57"/>
      <c r="DI256" s="57"/>
      <c r="DJ256" s="57"/>
      <c r="DK256" s="57"/>
      <c r="DL256" s="57"/>
      <c r="DM256" s="57"/>
      <c r="DN256" s="57"/>
      <c r="DO256" s="57"/>
      <c r="DP256" s="57"/>
      <c r="DQ256" s="57"/>
      <c r="DR256" s="57"/>
      <c r="DS256" s="57"/>
      <c r="DT256" s="57"/>
      <c r="DU256" s="57"/>
      <c r="DV256" s="57"/>
      <c r="DW256" s="57"/>
      <c r="DX256" s="57"/>
      <c r="DY256" s="57"/>
      <c r="DZ256" s="57"/>
      <c r="EA256" s="57"/>
      <c r="EB256" s="57"/>
      <c r="EC256" s="57"/>
      <c r="ED256" s="57"/>
      <c r="EE256" s="57"/>
      <c r="EF256" s="57"/>
      <c r="EG256" s="57"/>
      <c r="EH256" s="57"/>
      <c r="EI256" s="57"/>
      <c r="EJ256" s="57"/>
      <c r="EK256" s="57"/>
      <c r="EL256" s="57"/>
      <c r="EM256" s="57"/>
      <c r="EN256" s="57"/>
      <c r="EO256" s="57"/>
      <c r="EP256" s="57"/>
      <c r="EQ256" s="57"/>
      <c r="ER256" s="57"/>
      <c r="ES256" s="57"/>
      <c r="ET256" s="57"/>
      <c r="EU256" s="57"/>
      <c r="EV256" s="57"/>
      <c r="EW256" s="57"/>
      <c r="EX256" s="57"/>
      <c r="EY256" s="57"/>
      <c r="EZ256" s="57"/>
      <c r="FA256" s="57"/>
      <c r="FB256" s="57"/>
      <c r="FC256" s="57"/>
      <c r="FD256" s="57"/>
      <c r="FE256" s="57"/>
      <c r="FF256" s="57"/>
      <c r="FG256" s="57"/>
      <c r="FH256" s="57"/>
      <c r="FI256" s="57"/>
      <c r="FJ256" s="57"/>
      <c r="FK256" s="57"/>
      <c r="FL256" s="57"/>
      <c r="FM256" s="57"/>
      <c r="FN256" s="57"/>
      <c r="FO256" s="57"/>
      <c r="FP256" s="57"/>
      <c r="FQ256" s="57"/>
      <c r="FR256" s="57"/>
      <c r="FS256" s="57"/>
      <c r="FT256" s="57"/>
      <c r="FU256" s="57"/>
      <c r="FV256" s="57"/>
      <c r="FW256" s="57"/>
      <c r="FX256" s="57"/>
      <c r="FY256" s="57"/>
      <c r="FZ256" s="57"/>
      <c r="GA256" s="57"/>
      <c r="GB256" s="57"/>
      <c r="GC256" s="57"/>
      <c r="GD256" s="57"/>
      <c r="GE256" s="57"/>
      <c r="GF256" s="57"/>
      <c r="GG256" s="57"/>
      <c r="GH256" s="57"/>
      <c r="GI256" s="57"/>
      <c r="GJ256" s="57"/>
      <c r="GK256" s="57"/>
      <c r="GL256" s="57"/>
      <c r="GM256" s="57"/>
      <c r="GN256" s="57"/>
      <c r="GO256" s="57"/>
      <c r="GP256" s="57"/>
      <c r="GQ256" s="57"/>
      <c r="GR256" s="57"/>
      <c r="GS256" s="57"/>
      <c r="GT256" s="57"/>
    </row>
    <row r="257" spans="1:202" s="261" customFormat="1" ht="15.75">
      <c r="A257" s="260"/>
      <c r="B257" s="57"/>
      <c r="D257" s="265"/>
      <c r="E257" s="1189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145"/>
      <c r="AB257" s="145"/>
      <c r="AC257" s="145"/>
      <c r="AD257" s="145"/>
      <c r="AE257" s="145"/>
      <c r="AF257" s="145"/>
      <c r="AG257" s="145"/>
      <c r="AH257" s="145"/>
      <c r="AI257" s="145"/>
      <c r="AJ257" s="145"/>
      <c r="AK257" s="145"/>
      <c r="AL257" s="145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  <c r="BA257" s="57"/>
      <c r="BB257" s="57"/>
      <c r="BC257" s="57"/>
      <c r="BD257" s="57"/>
      <c r="BE257" s="57"/>
      <c r="BF257" s="57"/>
      <c r="BG257" s="57"/>
      <c r="BH257" s="57"/>
      <c r="BI257" s="57"/>
      <c r="BJ257" s="57"/>
      <c r="BK257" s="57"/>
      <c r="BL257" s="57"/>
      <c r="BM257" s="57"/>
      <c r="BN257" s="57"/>
      <c r="BO257" s="57"/>
      <c r="BP257" s="57"/>
      <c r="BQ257" s="57"/>
      <c r="BR257" s="57"/>
      <c r="BS257" s="57"/>
      <c r="BT257" s="57"/>
      <c r="BU257" s="57"/>
      <c r="BV257" s="57"/>
      <c r="BW257" s="57"/>
      <c r="BX257" s="57"/>
      <c r="BY257" s="57"/>
      <c r="BZ257" s="57"/>
      <c r="CA257" s="57"/>
      <c r="CB257" s="57"/>
      <c r="CC257" s="57"/>
      <c r="CD257" s="57"/>
      <c r="CE257" s="57"/>
      <c r="CF257" s="57"/>
      <c r="CG257" s="57"/>
      <c r="CH257" s="57"/>
      <c r="CI257" s="57"/>
      <c r="CJ257" s="57"/>
      <c r="CK257" s="57"/>
      <c r="CL257" s="57"/>
      <c r="CM257" s="57"/>
      <c r="CN257" s="57"/>
      <c r="CO257" s="57"/>
      <c r="CP257" s="57"/>
      <c r="CQ257" s="57"/>
      <c r="CR257" s="57"/>
      <c r="CS257" s="57"/>
      <c r="CT257" s="57"/>
      <c r="CU257" s="57"/>
      <c r="CV257" s="57"/>
      <c r="CW257" s="57"/>
      <c r="CX257" s="57"/>
      <c r="CY257" s="57"/>
      <c r="CZ257" s="57"/>
      <c r="DA257" s="57"/>
      <c r="DB257" s="57"/>
      <c r="DC257" s="57"/>
      <c r="DD257" s="57"/>
      <c r="DE257" s="57"/>
      <c r="DF257" s="57"/>
      <c r="DG257" s="57"/>
      <c r="DH257" s="57"/>
      <c r="DI257" s="57"/>
      <c r="DJ257" s="57"/>
      <c r="DK257" s="57"/>
      <c r="DL257" s="57"/>
      <c r="DM257" s="57"/>
      <c r="DN257" s="57"/>
      <c r="DO257" s="57"/>
      <c r="DP257" s="57"/>
      <c r="DQ257" s="57"/>
      <c r="DR257" s="57"/>
      <c r="DS257" s="57"/>
      <c r="DT257" s="57"/>
      <c r="DU257" s="57"/>
      <c r="DV257" s="57"/>
      <c r="DW257" s="57"/>
      <c r="DX257" s="57"/>
      <c r="DY257" s="57"/>
      <c r="DZ257" s="57"/>
      <c r="EA257" s="57"/>
      <c r="EB257" s="57"/>
      <c r="EC257" s="57"/>
      <c r="ED257" s="57"/>
      <c r="EE257" s="57"/>
      <c r="EF257" s="57"/>
      <c r="EG257" s="57"/>
      <c r="EH257" s="57"/>
      <c r="EI257" s="57"/>
      <c r="EJ257" s="57"/>
      <c r="EK257" s="57"/>
      <c r="EL257" s="57"/>
      <c r="EM257" s="57"/>
      <c r="EN257" s="57"/>
      <c r="EO257" s="57"/>
      <c r="EP257" s="57"/>
      <c r="EQ257" s="57"/>
      <c r="ER257" s="57"/>
      <c r="ES257" s="57"/>
      <c r="ET257" s="57"/>
      <c r="EU257" s="57"/>
      <c r="EV257" s="57"/>
      <c r="EW257" s="57"/>
      <c r="EX257" s="57"/>
      <c r="EY257" s="57"/>
      <c r="EZ257" s="57"/>
      <c r="FA257" s="57"/>
      <c r="FB257" s="57"/>
      <c r="FC257" s="57"/>
      <c r="FD257" s="57"/>
      <c r="FE257" s="57"/>
      <c r="FF257" s="57"/>
      <c r="FG257" s="57"/>
      <c r="FH257" s="57"/>
      <c r="FI257" s="57"/>
      <c r="FJ257" s="57"/>
      <c r="FK257" s="57"/>
      <c r="FL257" s="57"/>
      <c r="FM257" s="57"/>
      <c r="FN257" s="57"/>
      <c r="FO257" s="57"/>
      <c r="FP257" s="57"/>
      <c r="FQ257" s="57"/>
      <c r="FR257" s="57"/>
      <c r="FS257" s="57"/>
      <c r="FT257" s="57"/>
      <c r="FU257" s="57"/>
      <c r="FV257" s="57"/>
      <c r="FW257" s="57"/>
      <c r="FX257" s="57"/>
      <c r="FY257" s="57"/>
      <c r="FZ257" s="57"/>
      <c r="GA257" s="57"/>
      <c r="GB257" s="57"/>
      <c r="GC257" s="57"/>
      <c r="GD257" s="57"/>
      <c r="GE257" s="57"/>
      <c r="GF257" s="57"/>
      <c r="GG257" s="57"/>
      <c r="GH257" s="57"/>
      <c r="GI257" s="57"/>
      <c r="GJ257" s="57"/>
      <c r="GK257" s="57"/>
      <c r="GL257" s="57"/>
      <c r="GM257" s="57"/>
      <c r="GN257" s="57"/>
      <c r="GO257" s="57"/>
      <c r="GP257" s="57"/>
      <c r="GQ257" s="57"/>
      <c r="GR257" s="57"/>
      <c r="GS257" s="57"/>
      <c r="GT257" s="57"/>
    </row>
  </sheetData>
  <sheetProtection/>
  <mergeCells count="131">
    <mergeCell ref="E251:E257"/>
    <mergeCell ref="J217:N217"/>
    <mergeCell ref="I221:L221"/>
    <mergeCell ref="I223:L223"/>
    <mergeCell ref="I225:L225"/>
    <mergeCell ref="I227:K227"/>
    <mergeCell ref="I229:K229"/>
    <mergeCell ref="E236:E244"/>
    <mergeCell ref="E245:E250"/>
    <mergeCell ref="N204:P204"/>
    <mergeCell ref="Q204:S204"/>
    <mergeCell ref="T204:V204"/>
    <mergeCell ref="W204:X204"/>
    <mergeCell ref="A198:M198"/>
    <mergeCell ref="A199:M199"/>
    <mergeCell ref="A200:M200"/>
    <mergeCell ref="A201:M201"/>
    <mergeCell ref="A202:M202"/>
    <mergeCell ref="N203:P203"/>
    <mergeCell ref="N196:P196"/>
    <mergeCell ref="Q196:S196"/>
    <mergeCell ref="T196:V196"/>
    <mergeCell ref="W196:X196"/>
    <mergeCell ref="A197:F197"/>
    <mergeCell ref="W203:X203"/>
    <mergeCell ref="Q203:S203"/>
    <mergeCell ref="T203:V203"/>
    <mergeCell ref="A203:M203"/>
    <mergeCell ref="A194:M194"/>
    <mergeCell ref="A195:M195"/>
    <mergeCell ref="N195:P195"/>
    <mergeCell ref="Q195:S195"/>
    <mergeCell ref="T195:V195"/>
    <mergeCell ref="W195:X195"/>
    <mergeCell ref="A188:X188"/>
    <mergeCell ref="A189:F189"/>
    <mergeCell ref="A190:M190"/>
    <mergeCell ref="A191:M191"/>
    <mergeCell ref="A192:M192"/>
    <mergeCell ref="A193:M193"/>
    <mergeCell ref="A186:M186"/>
    <mergeCell ref="A187:M187"/>
    <mergeCell ref="N187:P187"/>
    <mergeCell ref="Q187:S187"/>
    <mergeCell ref="T187:V187"/>
    <mergeCell ref="W187:X187"/>
    <mergeCell ref="A180:X180"/>
    <mergeCell ref="A181:F181"/>
    <mergeCell ref="A182:M182"/>
    <mergeCell ref="A183:M183"/>
    <mergeCell ref="A184:M184"/>
    <mergeCell ref="A185:M185"/>
    <mergeCell ref="A178:M178"/>
    <mergeCell ref="A179:M179"/>
    <mergeCell ref="N179:P179"/>
    <mergeCell ref="Q179:S179"/>
    <mergeCell ref="T179:V179"/>
    <mergeCell ref="W179:X179"/>
    <mergeCell ref="A172:X172"/>
    <mergeCell ref="A173:F173"/>
    <mergeCell ref="A174:M174"/>
    <mergeCell ref="A175:M175"/>
    <mergeCell ref="A176:M176"/>
    <mergeCell ref="A177:M177"/>
    <mergeCell ref="A170:M170"/>
    <mergeCell ref="A171:M171"/>
    <mergeCell ref="N171:P171"/>
    <mergeCell ref="Q171:S171"/>
    <mergeCell ref="T171:V171"/>
    <mergeCell ref="W171:X171"/>
    <mergeCell ref="A164:X164"/>
    <mergeCell ref="A165:F165"/>
    <mergeCell ref="A166:M166"/>
    <mergeCell ref="A167:M167"/>
    <mergeCell ref="A168:M168"/>
    <mergeCell ref="A169:M169"/>
    <mergeCell ref="A161:F161"/>
    <mergeCell ref="N163:P163"/>
    <mergeCell ref="Q163:S163"/>
    <mergeCell ref="T163:V163"/>
    <mergeCell ref="W163:X163"/>
    <mergeCell ref="A159:F159"/>
    <mergeCell ref="A109:A114"/>
    <mergeCell ref="A115:A121"/>
    <mergeCell ref="A123:F123"/>
    <mergeCell ref="A124:X124"/>
    <mergeCell ref="A125:X125"/>
    <mergeCell ref="A126:X126"/>
    <mergeCell ref="A91:F91"/>
    <mergeCell ref="A93:X93"/>
    <mergeCell ref="A94:X94"/>
    <mergeCell ref="A95:X95"/>
    <mergeCell ref="A96:A99"/>
    <mergeCell ref="A100:A108"/>
    <mergeCell ref="A45:X45"/>
    <mergeCell ref="A82:F82"/>
    <mergeCell ref="A83:X83"/>
    <mergeCell ref="A87:F87"/>
    <mergeCell ref="A88:X88"/>
    <mergeCell ref="A90:F90"/>
    <mergeCell ref="D3:D7"/>
    <mergeCell ref="AA4:AC4"/>
    <mergeCell ref="AD4:AF4"/>
    <mergeCell ref="H3:H7"/>
    <mergeCell ref="I3:L3"/>
    <mergeCell ref="N4:P4"/>
    <mergeCell ref="M3:M7"/>
    <mergeCell ref="E4:E7"/>
    <mergeCell ref="AG4:AI4"/>
    <mergeCell ref="Q4:S4"/>
    <mergeCell ref="T4:V4"/>
    <mergeCell ref="W4:X4"/>
    <mergeCell ref="J4:J7"/>
    <mergeCell ref="AJ4:AL4"/>
    <mergeCell ref="N6:X6"/>
    <mergeCell ref="A10:X10"/>
    <mergeCell ref="A43:F43"/>
    <mergeCell ref="K4:K7"/>
    <mergeCell ref="A1:X1"/>
    <mergeCell ref="A2:A7"/>
    <mergeCell ref="B2:B7"/>
    <mergeCell ref="C2:F2"/>
    <mergeCell ref="G2:G7"/>
    <mergeCell ref="A9:X9"/>
    <mergeCell ref="C3:C7"/>
    <mergeCell ref="H2:M2"/>
    <mergeCell ref="N2:X3"/>
    <mergeCell ref="F4:F7"/>
    <mergeCell ref="I4:I7"/>
    <mergeCell ref="E3:F3"/>
    <mergeCell ref="L4:L7"/>
  </mergeCells>
  <printOptions horizontalCentered="1"/>
  <pageMargins left="0.5905511811023623" right="0.5905511811023623" top="0.6692913385826772" bottom="0.5511811023622047" header="0.31496062992125984" footer="0.31496062992125984"/>
  <pageSetup fitToHeight="0" fitToWidth="1" horizontalDpi="600" verticalDpi="600" orientation="landscape" paperSize="9" scale="63" r:id="rId1"/>
  <ignoredErrors>
    <ignoredError sqref="G31 L16 G16 G21 G50" formulaRange="1"/>
    <ignoredError sqref="M16 H21:M21 H35 I35:M35 H38 I38:M38" formula="1"/>
    <ignoredError sqref="H50:I50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Андрей</cp:lastModifiedBy>
  <cp:lastPrinted>2021-04-09T06:45:31Z</cp:lastPrinted>
  <dcterms:created xsi:type="dcterms:W3CDTF">2018-09-25T13:00:18Z</dcterms:created>
  <dcterms:modified xsi:type="dcterms:W3CDTF">2021-11-03T08:13:37Z</dcterms:modified>
  <cp:category/>
  <cp:version/>
  <cp:contentType/>
  <cp:contentStatus/>
</cp:coreProperties>
</file>